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Detail berekening" sheetId="2" r:id="rId1"/>
  </sheets>
  <definedNames>
    <definedName name="_xlnm.Print_Area" localSheetId="0">'Detail berekening'!$A$1:$T$83</definedName>
  </definedNames>
  <calcPr calcId="145621"/>
</workbook>
</file>

<file path=xl/calcChain.xml><?xml version="1.0" encoding="utf-8"?>
<calcChain xmlns="http://schemas.openxmlformats.org/spreadsheetml/2006/main">
  <c r="T45" i="2" l="1"/>
  <c r="P45" i="2"/>
  <c r="P46" i="2"/>
  <c r="T46" i="2" s="1"/>
  <c r="Q33" i="2"/>
  <c r="Q32" i="2"/>
  <c r="P31" i="2"/>
  <c r="O31" i="2"/>
  <c r="P32" i="2"/>
  <c r="O32" i="2"/>
  <c r="P33" i="2"/>
  <c r="O33" i="2"/>
  <c r="T33" i="2" l="1"/>
  <c r="T32" i="2"/>
  <c r="T50" i="2"/>
  <c r="Q22" i="2" l="1"/>
  <c r="P22" i="2"/>
  <c r="O22" i="2"/>
  <c r="Q21" i="2"/>
  <c r="T21" i="2" s="1"/>
  <c r="P21" i="2"/>
  <c r="O21" i="2"/>
  <c r="Q20" i="2"/>
  <c r="P20" i="2"/>
  <c r="O20" i="2"/>
  <c r="Q19" i="2"/>
  <c r="P19" i="2"/>
  <c r="O19" i="2"/>
  <c r="T20" i="2" l="1"/>
  <c r="T19" i="2"/>
  <c r="T22" i="2"/>
  <c r="T56" i="2"/>
  <c r="T54" i="2"/>
  <c r="Q36" i="2" l="1"/>
  <c r="P36" i="2"/>
  <c r="O36" i="2"/>
  <c r="Q34" i="2"/>
  <c r="P34" i="2"/>
  <c r="O34" i="2"/>
  <c r="T34" i="2" l="1"/>
  <c r="T36" i="2"/>
  <c r="Q30" i="2"/>
  <c r="P30" i="2"/>
  <c r="O30" i="2"/>
  <c r="Q28" i="2"/>
  <c r="P28" i="2"/>
  <c r="O28" i="2"/>
  <c r="Q26" i="2"/>
  <c r="P26" i="2"/>
  <c r="O26" i="2"/>
  <c r="T26" i="2" l="1"/>
  <c r="T30" i="2"/>
  <c r="T28" i="2"/>
  <c r="Q24" i="2" l="1"/>
  <c r="P24" i="2"/>
  <c r="O24" i="2"/>
  <c r="T24" i="2" l="1"/>
  <c r="P43" i="2"/>
  <c r="T43" i="2" s="1"/>
  <c r="Q40" i="2" l="1"/>
  <c r="O40" i="2"/>
  <c r="P42" i="2"/>
  <c r="P41" i="2"/>
  <c r="T42" i="2" l="1"/>
  <c r="T41" i="2"/>
  <c r="P40" i="2" l="1"/>
  <c r="T40" i="2" l="1"/>
  <c r="Q39" i="2" l="1"/>
  <c r="Q38" i="2"/>
  <c r="Q37" i="2"/>
  <c r="Q35" i="2"/>
  <c r="Q23" i="2"/>
  <c r="Q18" i="2"/>
  <c r="Q17" i="2"/>
  <c r="Q16" i="2"/>
  <c r="Q15" i="2"/>
  <c r="Q14" i="2"/>
  <c r="Q13" i="2"/>
  <c r="Q31" i="2"/>
  <c r="Q29" i="2"/>
  <c r="Q27" i="2"/>
  <c r="Q25" i="2"/>
  <c r="T74" i="2"/>
  <c r="T73" i="2"/>
  <c r="T72" i="2"/>
  <c r="T69" i="2"/>
  <c r="T68" i="2"/>
  <c r="T66" i="2"/>
  <c r="T65" i="2"/>
  <c r="T61" i="2"/>
  <c r="T60" i="2"/>
  <c r="T59" i="2"/>
  <c r="T58" i="2"/>
  <c r="T52" i="2"/>
  <c r="T51" i="2"/>
  <c r="P47" i="2"/>
  <c r="T47" i="2" s="1"/>
  <c r="P44" i="2"/>
  <c r="T44" i="2" s="1"/>
  <c r="P39" i="2"/>
  <c r="P38" i="2"/>
  <c r="P37" i="2"/>
  <c r="P35" i="2"/>
  <c r="P29" i="2"/>
  <c r="P27" i="2"/>
  <c r="P25" i="2"/>
  <c r="P23" i="2"/>
  <c r="P18" i="2"/>
  <c r="P17" i="2"/>
  <c r="P16" i="2"/>
  <c r="P15" i="2"/>
  <c r="P14" i="2"/>
  <c r="P13" i="2"/>
  <c r="O39" i="2"/>
  <c r="O38" i="2"/>
  <c r="O37" i="2"/>
  <c r="O35" i="2"/>
  <c r="O29" i="2"/>
  <c r="O27" i="2"/>
  <c r="O25" i="2"/>
  <c r="O23" i="2"/>
  <c r="O18" i="2"/>
  <c r="O17" i="2"/>
  <c r="O16" i="2"/>
  <c r="O15" i="2"/>
  <c r="O14" i="2"/>
  <c r="O13" i="2"/>
  <c r="T14" i="2" l="1"/>
  <c r="T18" i="2"/>
  <c r="T29" i="2"/>
  <c r="T38" i="2"/>
  <c r="T13" i="2"/>
  <c r="T16" i="2"/>
  <c r="T25" i="2"/>
  <c r="T35" i="2"/>
  <c r="T15" i="2"/>
  <c r="T23" i="2"/>
  <c r="T31" i="2"/>
  <c r="T39" i="2"/>
  <c r="T17" i="2"/>
  <c r="T27" i="2"/>
  <c r="T37" i="2"/>
  <c r="T48" i="2" l="1"/>
  <c r="T75" i="2" s="1"/>
</calcChain>
</file>

<file path=xl/sharedStrings.xml><?xml version="1.0" encoding="utf-8"?>
<sst xmlns="http://schemas.openxmlformats.org/spreadsheetml/2006/main" count="111" uniqueCount="97">
  <si>
    <t>Activiteit:</t>
  </si>
  <si>
    <t>Vereniging</t>
  </si>
  <si>
    <t>Beginstock</t>
  </si>
  <si>
    <t>Tussentijdse</t>
  </si>
  <si>
    <t>Overboeking</t>
  </si>
  <si>
    <t xml:space="preserve">levering </t>
  </si>
  <si>
    <t>café/zaal(+)</t>
  </si>
  <si>
    <t>brouwer</t>
  </si>
  <si>
    <t>zaal/café(-)</t>
  </si>
  <si>
    <t>bak</t>
  </si>
  <si>
    <t>fles</t>
  </si>
  <si>
    <t>Palm</t>
  </si>
  <si>
    <t>Tonic</t>
  </si>
  <si>
    <t>Gini</t>
  </si>
  <si>
    <t>Westmalle triple</t>
  </si>
  <si>
    <t>Tongerlo</t>
  </si>
  <si>
    <t>Duvel</t>
  </si>
  <si>
    <t>Primus</t>
  </si>
  <si>
    <t>Ice tea</t>
  </si>
  <si>
    <t>Looza</t>
  </si>
  <si>
    <t>Wijn rood</t>
  </si>
  <si>
    <t>Wijn wit</t>
  </si>
  <si>
    <t>Gebruik zaal</t>
  </si>
  <si>
    <t>(eigen verenigingen)</t>
  </si>
  <si>
    <t>CV</t>
  </si>
  <si>
    <t>Keuken</t>
  </si>
  <si>
    <t>mini keuken (eigen verenigingen)</t>
  </si>
  <si>
    <t>klein keuken (eigen verenigingen)</t>
  </si>
  <si>
    <t>klein keuken (derden) en grote keuken (eigen verenigingen)</t>
  </si>
  <si>
    <t>grote keuken (derden)</t>
  </si>
  <si>
    <t>Gebruik café</t>
  </si>
  <si>
    <t>(zomer minimum verbruik, ook vergaderlokaal+podium)</t>
  </si>
  <si>
    <t>(winter minimum verbruik, ook vergaderlokaal+podium)</t>
  </si>
  <si>
    <t>derden</t>
  </si>
  <si>
    <t>begrafenis</t>
  </si>
  <si>
    <t>Totaal</t>
  </si>
  <si>
    <t>Voor</t>
  </si>
  <si>
    <t>Na</t>
  </si>
  <si>
    <t>Datum activiteit/gebruik</t>
  </si>
  <si>
    <r>
      <t xml:space="preserve">          </t>
    </r>
    <r>
      <rPr>
        <u/>
        <sz val="10"/>
        <rFont val="Arial"/>
        <family val="2"/>
      </rPr>
      <t xml:space="preserve"> Eindstock</t>
    </r>
  </si>
  <si>
    <r>
      <t xml:space="preserve">    </t>
    </r>
    <r>
      <rPr>
        <u/>
        <sz val="10"/>
        <rFont val="Arial"/>
        <family val="2"/>
      </rPr>
      <t>Verbruik</t>
    </r>
  </si>
  <si>
    <r>
      <t xml:space="preserve"> </t>
    </r>
    <r>
      <rPr>
        <u/>
        <sz val="10"/>
        <rFont val="Arial"/>
        <family val="2"/>
      </rPr>
      <t xml:space="preserve"> Prijs per eenheid</t>
    </r>
  </si>
  <si>
    <t>(beide voorgaanden - eigen verenigingen+derden)</t>
  </si>
  <si>
    <t>derden-huur</t>
  </si>
  <si>
    <t>Beschadigingen en/of verliezen en/of aanmerkingen, o.a.:</t>
  </si>
  <si>
    <t>Pepsi max - gr.</t>
  </si>
  <si>
    <t>Pepsi max - kl.</t>
  </si>
  <si>
    <t>Primus vat 50lt</t>
  </si>
  <si>
    <t>Primus vat 30lt</t>
  </si>
  <si>
    <t>uitleen materiaal (stoelen)</t>
  </si>
  <si>
    <t>*</t>
  </si>
  <si>
    <t>Kuisen zaal, keuken, gang en toiletten</t>
  </si>
  <si>
    <t>Kuisen keuken, indien afzonderlijk</t>
  </si>
  <si>
    <t>Kuisen café, gang en toiletten</t>
  </si>
  <si>
    <t>Cava</t>
  </si>
  <si>
    <t>Kriek Mystic</t>
  </si>
  <si>
    <t>Kriek Lindemans</t>
  </si>
  <si>
    <t>Dranken uit zaal:</t>
  </si>
  <si>
    <t>Totaal dranken uit zaal</t>
  </si>
  <si>
    <t>Informatie omtrent gebruik</t>
  </si>
  <si>
    <t>Einde-uur</t>
  </si>
  <si>
    <t>Begin-uur</t>
  </si>
  <si>
    <t>Pepsi cola - gr.</t>
  </si>
  <si>
    <t>Water plat - gr.</t>
  </si>
  <si>
    <t>Water bruis - gr.</t>
  </si>
  <si>
    <t>Limo orange - gr.</t>
  </si>
  <si>
    <t>Limo orange - kl.</t>
  </si>
  <si>
    <t>Water bruis - kl.</t>
  </si>
  <si>
    <t>Water plat - kl.</t>
  </si>
  <si>
    <t>Deze beginstock is de eindstock van:</t>
  </si>
  <si>
    <t>vereniging</t>
  </si>
  <si>
    <t>datum</t>
  </si>
  <si>
    <t>verantwoordelijke van deze vereniging is</t>
  </si>
  <si>
    <t>mailadres Roger.Vandenhoudt@skynet.be of via info@familiatildonk.be.</t>
  </si>
  <si>
    <r>
      <t xml:space="preserve">Deze ingevulde lijst moet </t>
    </r>
    <r>
      <rPr>
        <b/>
        <u/>
        <sz val="11"/>
        <rFont val="Arial"/>
        <family val="2"/>
      </rPr>
      <t>TIJDELIJK</t>
    </r>
    <r>
      <rPr>
        <b/>
        <sz val="11"/>
        <rFont val="Arial"/>
        <family val="2"/>
      </rPr>
      <t xml:space="preserve"> bezorgd worden aan Roger Van den houdt, Woeringstraat 80, 3150-Tildonk of op zijn </t>
    </r>
  </si>
  <si>
    <t xml:space="preserve">           Onder voorbehoud van aanpassing drankprijzen door brouwer.</t>
  </si>
  <si>
    <t xml:space="preserve">De drankprijzen kunnen onaangekondigd wijzigen indien de brouwer de prijzen aanpast, zodat deze prijzen altijd kunnen </t>
  </si>
  <si>
    <t>dienovereenkomstig gewijzigd worden met onmiddellijke ingang en zonder verhaal vanwege de gebruikers.</t>
  </si>
  <si>
    <t xml:space="preserve">           Overzicht verbruik, gebruik en voorraad zaal Familia</t>
  </si>
  <si>
    <t>Meterstanden</t>
  </si>
  <si>
    <t>Elektriciteit</t>
  </si>
  <si>
    <r>
      <rPr>
        <b/>
        <sz val="16"/>
        <rFont val="Arial"/>
        <family val="2"/>
      </rPr>
      <t xml:space="preserve">                                                       </t>
    </r>
    <r>
      <rPr>
        <b/>
        <u/>
        <sz val="16"/>
        <rFont val="Arial"/>
        <family val="2"/>
      </rPr>
      <t>Prijzen inclusief BTW</t>
    </r>
  </si>
  <si>
    <t>Stella</t>
  </si>
  <si>
    <t>(€15/draaiuur)</t>
  </si>
  <si>
    <t>(€0,50/Kwh)</t>
  </si>
  <si>
    <t>Cornet</t>
  </si>
  <si>
    <t>Dormaal amber</t>
  </si>
  <si>
    <t>Dormaal wit goud</t>
  </si>
  <si>
    <t>Martha</t>
  </si>
  <si>
    <t>Coca-cola kl</t>
  </si>
  <si>
    <t>Toestand 1/1/2023</t>
  </si>
  <si>
    <t>(€13,50/u)</t>
  </si>
  <si>
    <t>Coca cola groot</t>
  </si>
  <si>
    <t>Pepsi cola - klein</t>
  </si>
  <si>
    <t>groot</t>
  </si>
  <si>
    <t>klein</t>
  </si>
  <si>
    <t>Gasmeter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</si>
</sst>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[$€-2]\ * #,##0.00_-;\-[$€-2]\ * #,##0.00_-;_-[$€-2]\ * &quot;-&quot;??_-;_-@_-"/>
    <numFmt numFmtId="166" formatCode="_-* #,##0.00\ _€_-;\-* #,##0.00\ _€_-;_-* &quot;-&quot;??\ _€_-;_-@_-"/>
    <numFmt numFmtId="167" formatCode="_-* #,##0.0\ _€_-;\-* #,##0.0\ _€_-;_-* &quot;-&quot;?\ _€_-;_-@_-"/>
    <numFmt numFmtId="168" formatCode="_ [$€-2]\ * #,##0.00_ ;_ [$€-2]\ * \-#,##0.00_ ;_ [$€-2]\ * &quot;-&quot;??_ ;_ @_ "/>
    <numFmt numFmtId="169" formatCode="#,##0_ ;\-#,##0\ "/>
    <numFmt numFmtId="170" formatCode="dd\-mm\-yy;@"/>
    <numFmt numFmtId="171" formatCode="0.0"/>
  </numFmts>
  <fonts count="22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b/>
      <u/>
      <sz val="16"/>
      <name val="Arial"/>
      <family val="2"/>
    </font>
    <font>
      <b/>
      <u/>
      <sz val="14"/>
      <name val="Arial"/>
      <family val="2"/>
    </font>
    <font>
      <b/>
      <u/>
      <sz val="11"/>
      <name val="Arial"/>
      <family val="2"/>
    </font>
    <font>
      <sz val="20"/>
      <name val="Arial"/>
      <family val="2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139">
    <xf numFmtId="0" fontId="0" fillId="0" borderId="0" xfId="0"/>
    <xf numFmtId="0" fontId="2" fillId="0" borderId="0" xfId="1"/>
    <xf numFmtId="0" fontId="2" fillId="0" borderId="0" xfId="1" applyBorder="1"/>
    <xf numFmtId="0" fontId="5" fillId="0" borderId="0" xfId="1" applyFont="1" applyBorder="1"/>
    <xf numFmtId="1" fontId="2" fillId="0" borderId="0" xfId="1" applyNumberFormat="1" applyBorder="1" applyAlignment="1">
      <alignment horizontal="right"/>
    </xf>
    <xf numFmtId="0" fontId="2" fillId="0" borderId="0" xfId="1" applyBorder="1" applyAlignment="1">
      <alignment horizontal="right"/>
    </xf>
    <xf numFmtId="1" fontId="6" fillId="0" borderId="0" xfId="1" applyNumberFormat="1" applyFont="1" applyBorder="1" applyAlignment="1">
      <alignment horizontal="left"/>
    </xf>
    <xf numFmtId="1" fontId="6" fillId="0" borderId="0" xfId="1" applyNumberFormat="1" applyFont="1" applyBorder="1" applyAlignment="1">
      <alignment horizontal="right"/>
    </xf>
    <xf numFmtId="1" fontId="7" fillId="0" borderId="0" xfId="1" applyNumberFormat="1" applyFont="1" applyBorder="1" applyAlignment="1">
      <alignment horizontal="right"/>
    </xf>
    <xf numFmtId="166" fontId="2" fillId="0" borderId="0" xfId="1" applyNumberFormat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0" fontId="2" fillId="0" borderId="0" xfId="1" applyFill="1" applyBorder="1"/>
    <xf numFmtId="2" fontId="2" fillId="0" borderId="0" xfId="1" applyNumberFormat="1" applyBorder="1" applyAlignment="1">
      <alignment horizontal="right"/>
    </xf>
    <xf numFmtId="1" fontId="2" fillId="0" borderId="0" xfId="1" applyNumberFormat="1" applyBorder="1" applyAlignment="1">
      <alignment horizontal="left"/>
    </xf>
    <xf numFmtId="1" fontId="6" fillId="0" borderId="0" xfId="1" applyNumberFormat="1" applyFont="1" applyBorder="1" applyAlignment="1"/>
    <xf numFmtId="0" fontId="5" fillId="0" borderId="0" xfId="1" applyFont="1" applyBorder="1" applyAlignment="1">
      <alignment horizontal="left"/>
    </xf>
    <xf numFmtId="0" fontId="2" fillId="0" borderId="0" xfId="1" applyBorder="1" applyAlignment="1">
      <alignment horizontal="left"/>
    </xf>
    <xf numFmtId="1" fontId="7" fillId="0" borderId="0" xfId="1" applyNumberFormat="1" applyFont="1" applyBorder="1" applyAlignment="1">
      <alignment horizontal="left"/>
    </xf>
    <xf numFmtId="167" fontId="6" fillId="0" borderId="0" xfId="1" applyNumberFormat="1" applyFont="1" applyBorder="1" applyAlignment="1">
      <alignment horizontal="right"/>
    </xf>
    <xf numFmtId="167" fontId="2" fillId="0" borderId="0" xfId="1" applyNumberFormat="1" applyBorder="1" applyAlignment="1">
      <alignment horizontal="right"/>
    </xf>
    <xf numFmtId="0" fontId="3" fillId="0" borderId="0" xfId="1" applyFont="1" applyBorder="1"/>
    <xf numFmtId="0" fontId="4" fillId="0" borderId="0" xfId="1" applyFont="1" applyBorder="1"/>
    <xf numFmtId="2" fontId="8" fillId="0" borderId="0" xfId="1" applyNumberFormat="1" applyFont="1" applyBorder="1" applyAlignment="1">
      <alignment horizontal="left"/>
    </xf>
    <xf numFmtId="166" fontId="8" fillId="0" borderId="0" xfId="1" applyNumberFormat="1" applyFont="1" applyBorder="1" applyAlignment="1">
      <alignment horizontal="left"/>
    </xf>
    <xf numFmtId="1" fontId="8" fillId="0" borderId="0" xfId="1" applyNumberFormat="1" applyFont="1" applyBorder="1" applyAlignment="1">
      <alignment horizontal="left"/>
    </xf>
    <xf numFmtId="1" fontId="8" fillId="0" borderId="0" xfId="1" applyNumberFormat="1" applyFont="1" applyBorder="1" applyAlignment="1">
      <alignment horizontal="right"/>
    </xf>
    <xf numFmtId="2" fontId="8" fillId="0" borderId="0" xfId="1" applyNumberFormat="1" applyFont="1" applyBorder="1" applyAlignment="1">
      <alignment horizontal="right"/>
    </xf>
    <xf numFmtId="0" fontId="2" fillId="0" borderId="0" xfId="1"/>
    <xf numFmtId="1" fontId="6" fillId="0" borderId="0" xfId="1" applyNumberFormat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167" fontId="2" fillId="0" borderId="0" xfId="1" applyNumberFormat="1" applyBorder="1" applyAlignment="1">
      <alignment horizontal="right"/>
    </xf>
    <xf numFmtId="168" fontId="7" fillId="0" borderId="0" xfId="1" applyNumberFormat="1" applyFont="1" applyBorder="1" applyAlignment="1">
      <alignment horizontal="center"/>
    </xf>
    <xf numFmtId="168" fontId="2" fillId="0" borderId="0" xfId="1" applyNumberFormat="1" applyBorder="1" applyAlignment="1">
      <alignment horizontal="right"/>
    </xf>
    <xf numFmtId="1" fontId="2" fillId="0" borderId="0" xfId="1" applyNumberFormat="1" applyBorder="1" applyAlignment="1">
      <alignment horizontal="center"/>
    </xf>
    <xf numFmtId="0" fontId="2" fillId="0" borderId="0" xfId="1" applyAlignment="1">
      <alignment horizontal="center"/>
    </xf>
    <xf numFmtId="166" fontId="2" fillId="0" borderId="0" xfId="1" applyNumberFormat="1" applyBorder="1" applyAlignment="1">
      <alignment horizontal="center"/>
    </xf>
    <xf numFmtId="168" fontId="2" fillId="0" borderId="0" xfId="1" applyNumberFormat="1" applyBorder="1" applyAlignment="1">
      <alignment horizontal="center"/>
    </xf>
    <xf numFmtId="168" fontId="2" fillId="0" borderId="0" xfId="1" applyNumberFormat="1" applyAlignment="1">
      <alignment horizontal="center"/>
    </xf>
    <xf numFmtId="168" fontId="5" fillId="0" borderId="0" xfId="1" applyNumberFormat="1" applyFont="1" applyBorder="1" applyAlignment="1">
      <alignment horizontal="center"/>
    </xf>
    <xf numFmtId="168" fontId="0" fillId="0" borderId="0" xfId="0" applyNumberFormat="1" applyAlignment="1">
      <alignment horizontal="center"/>
    </xf>
    <xf numFmtId="1" fontId="13" fillId="0" borderId="0" xfId="1" applyNumberFormat="1" applyFont="1" applyBorder="1" applyAlignment="1">
      <alignment horizontal="left"/>
    </xf>
    <xf numFmtId="1" fontId="13" fillId="0" borderId="0" xfId="1" applyNumberFormat="1" applyFont="1" applyBorder="1" applyAlignment="1"/>
    <xf numFmtId="0" fontId="13" fillId="0" borderId="0" xfId="1" applyFont="1" applyBorder="1" applyAlignment="1">
      <alignment horizontal="left"/>
    </xf>
    <xf numFmtId="168" fontId="5" fillId="0" borderId="0" xfId="1" applyNumberFormat="1" applyFont="1" applyAlignment="1">
      <alignment horizontal="center"/>
    </xf>
    <xf numFmtId="170" fontId="15" fillId="0" borderId="0" xfId="0" applyNumberFormat="1" applyFont="1"/>
    <xf numFmtId="1" fontId="2" fillId="0" borderId="0" xfId="0" applyNumberFormat="1" applyFont="1" applyBorder="1" applyAlignment="1">
      <alignment horizontal="right"/>
    </xf>
    <xf numFmtId="2" fontId="2" fillId="0" borderId="0" xfId="1" applyNumberFormat="1"/>
    <xf numFmtId="0" fontId="16" fillId="0" borderId="0" xfId="1" applyFont="1" applyBorder="1"/>
    <xf numFmtId="0" fontId="17" fillId="0" borderId="0" xfId="1" applyFont="1" applyBorder="1"/>
    <xf numFmtId="0" fontId="17" fillId="0" borderId="0" xfId="1" applyFont="1" applyFill="1" applyBorder="1"/>
    <xf numFmtId="167" fontId="6" fillId="0" borderId="0" xfId="1" applyNumberFormat="1" applyFont="1" applyBorder="1" applyAlignment="1">
      <alignment horizontal="center"/>
    </xf>
    <xf numFmtId="0" fontId="5" fillId="0" borderId="0" xfId="0" applyFont="1" applyBorder="1"/>
    <xf numFmtId="0" fontId="0" fillId="0" borderId="0" xfId="0" applyBorder="1"/>
    <xf numFmtId="1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5" fillId="0" borderId="0" xfId="0" applyFont="1"/>
    <xf numFmtId="1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14" fontId="11" fillId="0" borderId="0" xfId="0" applyNumberFormat="1" applyFont="1" applyBorder="1"/>
    <xf numFmtId="0" fontId="2" fillId="0" borderId="1" xfId="1" applyBorder="1"/>
    <xf numFmtId="1" fontId="2" fillId="0" borderId="1" xfId="0" applyNumberFormat="1" applyFont="1" applyBorder="1" applyAlignment="1">
      <alignment horizontal="right"/>
    </xf>
    <xf numFmtId="0" fontId="2" fillId="0" borderId="1" xfId="1" applyBorder="1" applyAlignment="1">
      <alignment horizontal="center"/>
    </xf>
    <xf numFmtId="169" fontId="5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6" fontId="2" fillId="0" borderId="1" xfId="2" applyNumberFormat="1" applyFont="1" applyBorder="1" applyAlignment="1">
      <alignment horizontal="right"/>
    </xf>
    <xf numFmtId="168" fontId="2" fillId="0" borderId="1" xfId="1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" xfId="1" applyNumberFormat="1" applyBorder="1" applyAlignment="1">
      <alignment horizontal="center"/>
    </xf>
    <xf numFmtId="16" fontId="2" fillId="0" borderId="2" xfId="1" applyNumberFormat="1" applyBorder="1"/>
    <xf numFmtId="16" fontId="2" fillId="0" borderId="3" xfId="1" applyNumberFormat="1" applyBorder="1"/>
    <xf numFmtId="1" fontId="2" fillId="0" borderId="3" xfId="1" applyNumberFormat="1" applyBorder="1" applyAlignment="1">
      <alignment horizontal="right"/>
    </xf>
    <xf numFmtId="164" fontId="2" fillId="0" borderId="3" xfId="1" applyNumberFormat="1" applyBorder="1" applyAlignment="1">
      <alignment horizontal="right"/>
    </xf>
    <xf numFmtId="164" fontId="13" fillId="0" borderId="4" xfId="1" applyNumberFormat="1" applyFont="1" applyBorder="1" applyAlignment="1">
      <alignment horizontal="right"/>
    </xf>
    <xf numFmtId="0" fontId="2" fillId="0" borderId="5" xfId="1" applyBorder="1"/>
    <xf numFmtId="0" fontId="2" fillId="0" borderId="6" xfId="1" applyBorder="1"/>
    <xf numFmtId="171" fontId="0" fillId="0" borderId="6" xfId="0" applyNumberFormat="1" applyBorder="1"/>
    <xf numFmtId="167" fontId="2" fillId="0" borderId="6" xfId="1" applyNumberFormat="1" applyBorder="1" applyAlignment="1">
      <alignment horizontal="right"/>
    </xf>
    <xf numFmtId="164" fontId="13" fillId="0" borderId="7" xfId="1" applyNumberFormat="1" applyFont="1" applyBorder="1" applyAlignment="1">
      <alignment horizontal="right"/>
    </xf>
    <xf numFmtId="0" fontId="2" fillId="0" borderId="8" xfId="1" applyBorder="1"/>
    <xf numFmtId="167" fontId="2" fillId="0" borderId="9" xfId="1" applyNumberFormat="1" applyBorder="1" applyAlignment="1">
      <alignment horizontal="right"/>
    </xf>
    <xf numFmtId="0" fontId="2" fillId="0" borderId="10" xfId="1" applyBorder="1"/>
    <xf numFmtId="0" fontId="2" fillId="0" borderId="11" xfId="1" applyBorder="1"/>
    <xf numFmtId="2" fontId="2" fillId="0" borderId="12" xfId="1" applyNumberFormat="1" applyBorder="1" applyAlignment="1">
      <alignment horizontal="right"/>
    </xf>
    <xf numFmtId="167" fontId="6" fillId="0" borderId="0" xfId="1" applyNumberFormat="1" applyFont="1" applyBorder="1" applyAlignment="1">
      <alignment horizontal="left"/>
    </xf>
    <xf numFmtId="171" fontId="0" fillId="0" borderId="7" xfId="0" applyNumberFormat="1" applyBorder="1"/>
    <xf numFmtId="0" fontId="2" fillId="0" borderId="12" xfId="1" applyBorder="1"/>
    <xf numFmtId="0" fontId="4" fillId="0" borderId="0" xfId="0" applyFont="1"/>
    <xf numFmtId="0" fontId="1" fillId="0" borderId="0" xfId="0" applyFont="1" applyBorder="1"/>
    <xf numFmtId="0" fontId="12" fillId="0" borderId="0" xfId="0" applyFont="1" applyBorder="1"/>
    <xf numFmtId="1" fontId="1" fillId="0" borderId="0" xfId="0" applyNumberFormat="1" applyFont="1" applyBorder="1" applyAlignment="1">
      <alignment horizontal="right"/>
    </xf>
    <xf numFmtId="1" fontId="9" fillId="0" borderId="0" xfId="0" applyNumberFormat="1" applyFont="1" applyBorder="1" applyAlignment="1">
      <alignment horizontal="right"/>
    </xf>
    <xf numFmtId="0" fontId="12" fillId="0" borderId="6" xfId="0" applyFont="1" applyBorder="1"/>
    <xf numFmtId="1" fontId="1" fillId="0" borderId="6" xfId="0" applyNumberFormat="1" applyFont="1" applyBorder="1" applyAlignment="1">
      <alignment horizontal="right"/>
    </xf>
    <xf numFmtId="1" fontId="9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right"/>
    </xf>
    <xf numFmtId="0" fontId="12" fillId="0" borderId="11" xfId="0" applyFont="1" applyBorder="1"/>
    <xf numFmtId="1" fontId="1" fillId="0" borderId="11" xfId="0" applyNumberFormat="1" applyFont="1" applyBorder="1" applyAlignment="1">
      <alignment horizontal="right"/>
    </xf>
    <xf numFmtId="1" fontId="9" fillId="0" borderId="11" xfId="0" applyNumberFormat="1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right"/>
    </xf>
    <xf numFmtId="0" fontId="10" fillId="0" borderId="0" xfId="1" applyFont="1" applyBorder="1"/>
    <xf numFmtId="0" fontId="19" fillId="0" borderId="0" xfId="1" applyFont="1" applyBorder="1"/>
    <xf numFmtId="1" fontId="10" fillId="0" borderId="0" xfId="1" applyNumberFormat="1" applyFont="1" applyBorder="1" applyAlignment="1">
      <alignment horizontal="right"/>
    </xf>
    <xf numFmtId="0" fontId="20" fillId="0" borderId="0" xfId="0" applyFont="1"/>
    <xf numFmtId="0" fontId="19" fillId="0" borderId="0" xfId="1" applyFont="1"/>
    <xf numFmtId="0" fontId="3" fillId="0" borderId="0" xfId="0" applyFont="1" applyBorder="1"/>
    <xf numFmtId="0" fontId="5" fillId="0" borderId="11" xfId="1" applyFont="1" applyBorder="1"/>
    <xf numFmtId="0" fontId="4" fillId="0" borderId="5" xfId="1" applyFont="1" applyBorder="1"/>
    <xf numFmtId="1" fontId="3" fillId="0" borderId="6" xfId="1" applyNumberFormat="1" applyFont="1" applyBorder="1" applyAlignment="1">
      <alignment horizontal="left"/>
    </xf>
    <xf numFmtId="0" fontId="2" fillId="0" borderId="7" xfId="1" applyBorder="1"/>
    <xf numFmtId="0" fontId="5" fillId="0" borderId="6" xfId="1" applyFont="1" applyBorder="1"/>
    <xf numFmtId="49" fontId="2" fillId="0" borderId="6" xfId="1" applyNumberFormat="1" applyBorder="1" applyAlignment="1">
      <alignment horizontal="right"/>
    </xf>
    <xf numFmtId="0" fontId="4" fillId="0" borderId="11" xfId="1" applyFont="1" applyBorder="1"/>
    <xf numFmtId="170" fontId="15" fillId="0" borderId="11" xfId="0" applyNumberFormat="1" applyFont="1" applyBorder="1"/>
    <xf numFmtId="0" fontId="4" fillId="0" borderId="5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171" fontId="0" fillId="0" borderId="4" xfId="0" applyNumberFormat="1" applyBorder="1"/>
    <xf numFmtId="171" fontId="0" fillId="0" borderId="3" xfId="0" applyNumberFormat="1" applyBorder="1"/>
    <xf numFmtId="1" fontId="2" fillId="0" borderId="6" xfId="1" applyNumberFormat="1" applyBorder="1" applyAlignment="1">
      <alignment horizontal="right"/>
    </xf>
    <xf numFmtId="1" fontId="8" fillId="0" borderId="6" xfId="1" applyNumberFormat="1" applyFont="1" applyBorder="1" applyAlignment="1">
      <alignment horizontal="right"/>
    </xf>
    <xf numFmtId="2" fontId="8" fillId="0" borderId="7" xfId="1" applyNumberFormat="1" applyFont="1" applyBorder="1" applyAlignment="1">
      <alignment horizontal="right"/>
    </xf>
    <xf numFmtId="1" fontId="2" fillId="0" borderId="11" xfId="1" applyNumberFormat="1" applyBorder="1" applyAlignment="1">
      <alignment horizontal="right"/>
    </xf>
    <xf numFmtId="1" fontId="8" fillId="0" borderId="11" xfId="1" applyNumberFormat="1" applyFont="1" applyBorder="1" applyAlignment="1">
      <alignment horizontal="left"/>
    </xf>
    <xf numFmtId="1" fontId="8" fillId="0" borderId="11" xfId="1" applyNumberFormat="1" applyFont="1" applyBorder="1" applyAlignment="1">
      <alignment horizontal="right"/>
    </xf>
    <xf numFmtId="2" fontId="8" fillId="0" borderId="12" xfId="1" applyNumberFormat="1" applyFont="1" applyBorder="1" applyAlignment="1">
      <alignment horizontal="right"/>
    </xf>
    <xf numFmtId="171" fontId="21" fillId="0" borderId="7" xfId="1" applyNumberFormat="1" applyFont="1" applyBorder="1" applyAlignment="1">
      <alignment horizontal="right"/>
    </xf>
    <xf numFmtId="171" fontId="21" fillId="0" borderId="6" xfId="1" applyNumberFormat="1" applyFont="1" applyBorder="1" applyAlignment="1">
      <alignment horizontal="right"/>
    </xf>
  </cellXfs>
  <cellStyles count="3">
    <cellStyle name="Standaard" xfId="0" builtinId="0"/>
    <cellStyle name="Standaard 2" xfId="1"/>
    <cellStyle name="Standa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3"/>
  <sheetViews>
    <sheetView tabSelected="1" topLeftCell="A17" workbookViewId="0">
      <selection activeCell="Y60" sqref="Y60"/>
    </sheetView>
  </sheetViews>
  <sheetFormatPr defaultRowHeight="15" x14ac:dyDescent="0.25"/>
  <cols>
    <col min="2" max="2" width="7.28515625" customWidth="1"/>
    <col min="3" max="3" width="4.42578125" customWidth="1"/>
    <col min="4" max="4" width="5.7109375" customWidth="1"/>
    <col min="5" max="5" width="1.5703125" customWidth="1"/>
    <col min="6" max="6" width="6" customWidth="1"/>
    <col min="7" max="7" width="5.85546875" customWidth="1"/>
    <col min="8" max="8" width="1.5703125" customWidth="1"/>
    <col min="9" max="9" width="5.5703125" customWidth="1"/>
    <col min="10" max="10" width="5.140625" customWidth="1"/>
    <col min="11" max="11" width="3.7109375" customWidth="1"/>
    <col min="12" max="12" width="11.28515625" customWidth="1"/>
    <col min="13" max="13" width="12.42578125" customWidth="1"/>
    <col min="14" max="14" width="3.5703125" customWidth="1"/>
    <col min="15" max="15" width="9" customWidth="1"/>
    <col min="16" max="16" width="6.42578125" customWidth="1"/>
    <col min="19" max="19" width="1.85546875" customWidth="1"/>
    <col min="20" max="20" width="10.7109375" style="39" customWidth="1"/>
  </cols>
  <sheetData>
    <row r="1" spans="1:20" ht="26.25" x14ac:dyDescent="0.4">
      <c r="A1" s="112" t="s">
        <v>78</v>
      </c>
      <c r="B1" s="113"/>
      <c r="C1" s="114"/>
      <c r="D1" s="115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6"/>
      <c r="Q1" s="116"/>
      <c r="R1" s="116"/>
      <c r="S1" s="1"/>
      <c r="T1" s="37"/>
    </row>
    <row r="2" spans="1:20" ht="23.25" x14ac:dyDescent="0.35">
      <c r="A2" s="94" t="s">
        <v>75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7"/>
      <c r="O2" s="97"/>
      <c r="P2" s="54"/>
      <c r="Q2" s="55"/>
      <c r="R2" s="56"/>
      <c r="S2" s="54"/>
      <c r="T2" s="54"/>
    </row>
    <row r="3" spans="1:20" ht="18" customHeight="1" x14ac:dyDescent="0.35">
      <c r="A3" s="126" t="s">
        <v>76</v>
      </c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100"/>
      <c r="O3" s="100"/>
      <c r="P3" s="101"/>
      <c r="Q3" s="102"/>
      <c r="R3" s="103"/>
      <c r="S3" s="101"/>
      <c r="T3" s="104"/>
    </row>
    <row r="4" spans="1:20" ht="15" customHeight="1" x14ac:dyDescent="0.35">
      <c r="A4" s="127" t="s">
        <v>77</v>
      </c>
      <c r="B4" s="105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7"/>
      <c r="O4" s="107"/>
      <c r="P4" s="108"/>
      <c r="Q4" s="109"/>
      <c r="R4" s="110"/>
      <c r="S4" s="108"/>
      <c r="T4" s="111"/>
    </row>
    <row r="5" spans="1:20" ht="15.75" customHeight="1" x14ac:dyDescent="0.35">
      <c r="A5" s="117"/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  <c r="O5" s="97"/>
      <c r="P5" s="54"/>
      <c r="Q5" s="55"/>
      <c r="R5" s="56"/>
      <c r="S5" s="54"/>
      <c r="T5" s="54"/>
    </row>
    <row r="6" spans="1:20" ht="15.75" x14ac:dyDescent="0.25">
      <c r="A6" s="20" t="s">
        <v>0</v>
      </c>
      <c r="B6" s="1"/>
      <c r="C6" s="119" t="s">
        <v>1</v>
      </c>
      <c r="D6" s="81"/>
      <c r="E6" s="81"/>
      <c r="F6" s="81"/>
      <c r="G6" s="81"/>
      <c r="H6" s="81"/>
      <c r="I6" s="120" t="s">
        <v>50</v>
      </c>
      <c r="J6" s="81"/>
      <c r="K6" s="81"/>
      <c r="L6" s="121"/>
      <c r="M6" s="80"/>
      <c r="N6" s="81"/>
      <c r="O6" s="122"/>
      <c r="P6" s="81"/>
      <c r="Q6" s="123"/>
      <c r="R6" s="121"/>
      <c r="S6" s="1"/>
      <c r="T6" s="37"/>
    </row>
    <row r="7" spans="1:20" x14ac:dyDescent="0.25">
      <c r="A7" s="3"/>
      <c r="B7" s="1"/>
      <c r="C7" s="87"/>
      <c r="D7" s="88"/>
      <c r="E7" s="88"/>
      <c r="F7" s="88"/>
      <c r="G7" s="88"/>
      <c r="H7" s="88"/>
      <c r="I7" s="118"/>
      <c r="J7" s="88"/>
      <c r="K7" s="88"/>
      <c r="L7" s="92"/>
      <c r="M7" s="87" t="s">
        <v>38</v>
      </c>
      <c r="N7" s="88"/>
      <c r="O7" s="124"/>
      <c r="P7" s="88"/>
      <c r="Q7" s="125" t="s">
        <v>50</v>
      </c>
      <c r="R7" s="92"/>
      <c r="S7" s="1"/>
      <c r="T7" s="37"/>
    </row>
    <row r="8" spans="1:20" ht="20.25" x14ac:dyDescent="0.3">
      <c r="A8" s="47" t="s">
        <v>81</v>
      </c>
      <c r="B8" s="27"/>
      <c r="C8" s="27"/>
      <c r="D8" s="27"/>
      <c r="E8" s="27"/>
      <c r="F8" s="27"/>
      <c r="G8" s="27"/>
      <c r="H8" s="27"/>
      <c r="I8" s="3"/>
      <c r="J8" s="27"/>
      <c r="K8" s="27"/>
      <c r="L8" s="27"/>
      <c r="M8" s="27"/>
      <c r="N8" s="27"/>
      <c r="O8" s="21"/>
      <c r="P8" s="27"/>
      <c r="Q8" s="44"/>
      <c r="R8" s="27"/>
      <c r="S8" s="27"/>
      <c r="T8" s="37"/>
    </row>
    <row r="9" spans="1:20" ht="16.5" x14ac:dyDescent="0.35">
      <c r="A9" s="3"/>
      <c r="B9" s="1"/>
      <c r="C9" s="6" t="s">
        <v>2</v>
      </c>
      <c r="D9" s="1"/>
      <c r="E9" s="1"/>
      <c r="F9" s="28" t="s">
        <v>3</v>
      </c>
      <c r="G9" s="7"/>
      <c r="H9" s="7"/>
      <c r="I9" s="29" t="s">
        <v>4</v>
      </c>
      <c r="J9" s="2"/>
      <c r="K9" s="1"/>
      <c r="L9" s="40" t="s">
        <v>39</v>
      </c>
      <c r="M9" s="1"/>
      <c r="N9" s="1"/>
      <c r="O9" s="41" t="s">
        <v>40</v>
      </c>
      <c r="P9" s="1"/>
      <c r="Q9" s="42" t="s">
        <v>41</v>
      </c>
      <c r="R9" s="1"/>
      <c r="S9" s="1"/>
      <c r="T9" s="31" t="s">
        <v>35</v>
      </c>
    </row>
    <row r="10" spans="1:20" ht="19.5" x14ac:dyDescent="0.35">
      <c r="A10" s="48" t="s">
        <v>57</v>
      </c>
      <c r="B10" s="1"/>
      <c r="C10" s="7"/>
      <c r="D10" s="1"/>
      <c r="E10" s="1"/>
      <c r="F10" s="14" t="s">
        <v>5</v>
      </c>
      <c r="G10" s="1"/>
      <c r="H10" s="1"/>
      <c r="I10" s="6" t="s">
        <v>6</v>
      </c>
      <c r="J10" s="2"/>
      <c r="K10" s="1"/>
      <c r="L10" s="1"/>
      <c r="M10" s="1"/>
      <c r="N10" s="1"/>
      <c r="O10" s="8"/>
      <c r="P10" s="1"/>
      <c r="Q10" s="1"/>
      <c r="R10" s="1"/>
      <c r="S10" s="1"/>
      <c r="T10" s="37"/>
    </row>
    <row r="11" spans="1:20" ht="16.5" x14ac:dyDescent="0.35">
      <c r="A11" s="15"/>
      <c r="B11" s="16"/>
      <c r="C11" s="6"/>
      <c r="D11" s="13"/>
      <c r="E11" s="13"/>
      <c r="F11" s="6" t="s">
        <v>7</v>
      </c>
      <c r="G11" s="6"/>
      <c r="H11" s="6"/>
      <c r="I11" s="6" t="s">
        <v>8</v>
      </c>
      <c r="J11" s="16"/>
      <c r="K11" s="16"/>
      <c r="L11" s="16"/>
      <c r="M11" s="13"/>
      <c r="N11" s="13"/>
      <c r="O11" s="17"/>
      <c r="P11" s="16"/>
      <c r="Q11" s="16"/>
      <c r="R11" s="16"/>
      <c r="S11" s="16"/>
      <c r="T11" s="36"/>
    </row>
    <row r="12" spans="1:20" x14ac:dyDescent="0.25">
      <c r="A12" s="1"/>
      <c r="B12" s="1"/>
      <c r="C12" s="33" t="s">
        <v>9</v>
      </c>
      <c r="D12" s="33" t="s">
        <v>10</v>
      </c>
      <c r="E12" s="34"/>
      <c r="F12" s="33" t="s">
        <v>9</v>
      </c>
      <c r="G12" s="33" t="s">
        <v>10</v>
      </c>
      <c r="H12" s="34"/>
      <c r="I12" s="33" t="s">
        <v>9</v>
      </c>
      <c r="J12" s="33" t="s">
        <v>10</v>
      </c>
      <c r="K12" s="34"/>
      <c r="L12" s="33" t="s">
        <v>9</v>
      </c>
      <c r="M12" s="33" t="s">
        <v>10</v>
      </c>
      <c r="N12" s="34"/>
      <c r="O12" s="33" t="s">
        <v>9</v>
      </c>
      <c r="P12" s="35" t="s">
        <v>10</v>
      </c>
      <c r="Q12" s="1"/>
      <c r="R12" s="1"/>
      <c r="S12" s="1"/>
      <c r="T12" s="37"/>
    </row>
    <row r="13" spans="1:20" x14ac:dyDescent="0.25">
      <c r="A13" s="66" t="s">
        <v>11</v>
      </c>
      <c r="B13" s="66"/>
      <c r="C13" s="67"/>
      <c r="D13" s="67"/>
      <c r="E13" s="68"/>
      <c r="F13" s="66"/>
      <c r="G13" s="66"/>
      <c r="H13" s="66"/>
      <c r="I13" s="66"/>
      <c r="J13" s="66"/>
      <c r="K13" s="66"/>
      <c r="L13" s="67"/>
      <c r="M13" s="67"/>
      <c r="N13" s="68"/>
      <c r="O13" s="69">
        <f t="shared" ref="O13:O39" si="0">SUM(C13+F13+I13-L13)</f>
        <v>0</v>
      </c>
      <c r="P13" s="69">
        <f t="shared" ref="O13:P40" si="1">SUM(D13+G13+J13-M13)</f>
        <v>0</v>
      </c>
      <c r="Q13" s="70">
        <f>PRODUCT(R13*24)</f>
        <v>30</v>
      </c>
      <c r="R13" s="71">
        <v>1.25</v>
      </c>
      <c r="S13" s="68"/>
      <c r="T13" s="72">
        <f t="shared" ref="T13:T47" si="2">SUM(O13*Q13+P13*R13)</f>
        <v>0</v>
      </c>
    </row>
    <row r="14" spans="1:20" x14ac:dyDescent="0.25">
      <c r="A14" s="66" t="s">
        <v>12</v>
      </c>
      <c r="B14" s="66"/>
      <c r="C14" s="67"/>
      <c r="D14" s="67"/>
      <c r="E14" s="68"/>
      <c r="F14" s="66"/>
      <c r="G14" s="66"/>
      <c r="H14" s="66"/>
      <c r="I14" s="66"/>
      <c r="J14" s="66"/>
      <c r="K14" s="66"/>
      <c r="L14" s="67"/>
      <c r="M14" s="67"/>
      <c r="N14" s="68"/>
      <c r="O14" s="69">
        <f t="shared" si="0"/>
        <v>0</v>
      </c>
      <c r="P14" s="69">
        <f t="shared" si="1"/>
        <v>0</v>
      </c>
      <c r="Q14" s="70">
        <f t="shared" ref="Q14:Q23" si="3">PRODUCT(R14*24)</f>
        <v>25.200000000000003</v>
      </c>
      <c r="R14" s="71">
        <v>1.05</v>
      </c>
      <c r="S14" s="68"/>
      <c r="T14" s="72">
        <f t="shared" si="2"/>
        <v>0</v>
      </c>
    </row>
    <row r="15" spans="1:20" x14ac:dyDescent="0.25">
      <c r="A15" s="66" t="s">
        <v>13</v>
      </c>
      <c r="B15" s="66"/>
      <c r="C15" s="67"/>
      <c r="D15" s="67"/>
      <c r="E15" s="68"/>
      <c r="F15" s="66"/>
      <c r="G15" s="66"/>
      <c r="H15" s="66"/>
      <c r="I15" s="66"/>
      <c r="J15" s="66"/>
      <c r="K15" s="66"/>
      <c r="L15" s="67"/>
      <c r="M15" s="67"/>
      <c r="N15" s="68"/>
      <c r="O15" s="69">
        <f t="shared" si="0"/>
        <v>0</v>
      </c>
      <c r="P15" s="69">
        <f t="shared" si="1"/>
        <v>0</v>
      </c>
      <c r="Q15" s="70">
        <f t="shared" si="3"/>
        <v>27.599999999999998</v>
      </c>
      <c r="R15" s="71">
        <v>1.1499999999999999</v>
      </c>
      <c r="S15" s="68"/>
      <c r="T15" s="72">
        <f t="shared" si="2"/>
        <v>0</v>
      </c>
    </row>
    <row r="16" spans="1:20" x14ac:dyDescent="0.25">
      <c r="A16" s="66" t="s">
        <v>14</v>
      </c>
      <c r="B16" s="66"/>
      <c r="C16" s="67"/>
      <c r="D16" s="67"/>
      <c r="E16" s="68"/>
      <c r="F16" s="66"/>
      <c r="G16" s="66"/>
      <c r="H16" s="66"/>
      <c r="I16" s="66"/>
      <c r="J16" s="66"/>
      <c r="K16" s="66"/>
      <c r="L16" s="67"/>
      <c r="M16" s="67"/>
      <c r="N16" s="68"/>
      <c r="O16" s="69">
        <f t="shared" si="0"/>
        <v>0</v>
      </c>
      <c r="P16" s="69">
        <f t="shared" si="1"/>
        <v>0</v>
      </c>
      <c r="Q16" s="70">
        <f t="shared" si="3"/>
        <v>54</v>
      </c>
      <c r="R16" s="71">
        <v>2.25</v>
      </c>
      <c r="S16" s="68"/>
      <c r="T16" s="72">
        <f t="shared" si="2"/>
        <v>0</v>
      </c>
    </row>
    <row r="17" spans="1:20" x14ac:dyDescent="0.25">
      <c r="A17" s="66" t="s">
        <v>15</v>
      </c>
      <c r="B17" s="66"/>
      <c r="C17" s="67"/>
      <c r="D17" s="67"/>
      <c r="E17" s="68"/>
      <c r="F17" s="66"/>
      <c r="G17" s="66"/>
      <c r="H17" s="66"/>
      <c r="I17" s="66"/>
      <c r="J17" s="66"/>
      <c r="K17" s="66"/>
      <c r="L17" s="67"/>
      <c r="M17" s="67"/>
      <c r="N17" s="68"/>
      <c r="O17" s="69">
        <f t="shared" si="0"/>
        <v>0</v>
      </c>
      <c r="P17" s="69">
        <f t="shared" si="1"/>
        <v>0</v>
      </c>
      <c r="Q17" s="70">
        <f t="shared" si="3"/>
        <v>54</v>
      </c>
      <c r="R17" s="71">
        <v>2.25</v>
      </c>
      <c r="S17" s="68"/>
      <c r="T17" s="72">
        <f t="shared" si="2"/>
        <v>0</v>
      </c>
    </row>
    <row r="18" spans="1:20" x14ac:dyDescent="0.25">
      <c r="A18" s="66" t="s">
        <v>16</v>
      </c>
      <c r="B18" s="66"/>
      <c r="C18" s="67"/>
      <c r="D18" s="67"/>
      <c r="E18" s="68"/>
      <c r="F18" s="66"/>
      <c r="G18" s="66"/>
      <c r="H18" s="66"/>
      <c r="I18" s="66"/>
      <c r="J18" s="66"/>
      <c r="K18" s="66"/>
      <c r="L18" s="67"/>
      <c r="M18" s="67"/>
      <c r="N18" s="68"/>
      <c r="O18" s="69">
        <f t="shared" si="0"/>
        <v>0</v>
      </c>
      <c r="P18" s="69">
        <f t="shared" si="1"/>
        <v>0</v>
      </c>
      <c r="Q18" s="70">
        <f t="shared" si="3"/>
        <v>50.400000000000006</v>
      </c>
      <c r="R18" s="71">
        <v>2.1</v>
      </c>
      <c r="S18" s="68"/>
      <c r="T18" s="72">
        <f t="shared" si="2"/>
        <v>0</v>
      </c>
    </row>
    <row r="19" spans="1:20" x14ac:dyDescent="0.25">
      <c r="A19" s="66" t="s">
        <v>85</v>
      </c>
      <c r="B19" s="66"/>
      <c r="C19" s="67"/>
      <c r="D19" s="67"/>
      <c r="E19" s="68"/>
      <c r="F19" s="66"/>
      <c r="G19" s="66"/>
      <c r="H19" s="66"/>
      <c r="I19" s="66"/>
      <c r="J19" s="66"/>
      <c r="K19" s="66"/>
      <c r="L19" s="67"/>
      <c r="M19" s="67"/>
      <c r="N19" s="68"/>
      <c r="O19" s="69">
        <f t="shared" ref="O19:O22" si="4">SUM(C19+F19+I19-L19)</f>
        <v>0</v>
      </c>
      <c r="P19" s="69">
        <f t="shared" ref="P19:P22" si="5">SUM(D19+G19+J19-M19)</f>
        <v>0</v>
      </c>
      <c r="Q19" s="70">
        <f t="shared" ref="Q19:Q22" si="6">PRODUCT(R19*24)</f>
        <v>54</v>
      </c>
      <c r="R19" s="71">
        <v>2.25</v>
      </c>
      <c r="S19" s="68"/>
      <c r="T19" s="72">
        <f t="shared" ref="T19:T22" si="7">SUM(O19*Q19+P19*R19)</f>
        <v>0</v>
      </c>
    </row>
    <row r="20" spans="1:20" x14ac:dyDescent="0.25">
      <c r="A20" s="66" t="s">
        <v>86</v>
      </c>
      <c r="B20" s="66"/>
      <c r="C20" s="67"/>
      <c r="D20" s="67"/>
      <c r="E20" s="68"/>
      <c r="F20" s="66"/>
      <c r="G20" s="66"/>
      <c r="H20" s="66"/>
      <c r="I20" s="66"/>
      <c r="J20" s="66"/>
      <c r="K20" s="66"/>
      <c r="L20" s="67"/>
      <c r="M20" s="67"/>
      <c r="N20" s="68"/>
      <c r="O20" s="69">
        <f t="shared" si="4"/>
        <v>0</v>
      </c>
      <c r="P20" s="69">
        <f t="shared" si="5"/>
        <v>0</v>
      </c>
      <c r="Q20" s="70">
        <f t="shared" si="6"/>
        <v>58.800000000000004</v>
      </c>
      <c r="R20" s="71">
        <v>2.4500000000000002</v>
      </c>
      <c r="S20" s="68"/>
      <c r="T20" s="72">
        <f t="shared" si="7"/>
        <v>0</v>
      </c>
    </row>
    <row r="21" spans="1:20" x14ac:dyDescent="0.25">
      <c r="A21" s="66" t="s">
        <v>87</v>
      </c>
      <c r="B21" s="66"/>
      <c r="C21" s="67"/>
      <c r="D21" s="67"/>
      <c r="E21" s="68"/>
      <c r="F21" s="66"/>
      <c r="G21" s="66"/>
      <c r="H21" s="66"/>
      <c r="I21" s="66"/>
      <c r="J21" s="66"/>
      <c r="K21" s="66"/>
      <c r="L21" s="67"/>
      <c r="M21" s="67"/>
      <c r="N21" s="68"/>
      <c r="O21" s="69">
        <f t="shared" si="4"/>
        <v>0</v>
      </c>
      <c r="P21" s="69">
        <f t="shared" si="5"/>
        <v>0</v>
      </c>
      <c r="Q21" s="70">
        <f t="shared" si="6"/>
        <v>58.800000000000004</v>
      </c>
      <c r="R21" s="71">
        <v>2.4500000000000002</v>
      </c>
      <c r="S21" s="68"/>
      <c r="T21" s="72">
        <f t="shared" si="7"/>
        <v>0</v>
      </c>
    </row>
    <row r="22" spans="1:20" x14ac:dyDescent="0.25">
      <c r="A22" s="66" t="s">
        <v>88</v>
      </c>
      <c r="B22" s="66"/>
      <c r="C22" s="67"/>
      <c r="D22" s="67"/>
      <c r="E22" s="68"/>
      <c r="F22" s="66"/>
      <c r="G22" s="66"/>
      <c r="H22" s="66"/>
      <c r="I22" s="66"/>
      <c r="J22" s="66"/>
      <c r="K22" s="66"/>
      <c r="L22" s="67"/>
      <c r="M22" s="67"/>
      <c r="N22" s="68"/>
      <c r="O22" s="69">
        <f t="shared" si="4"/>
        <v>0</v>
      </c>
      <c r="P22" s="69">
        <f t="shared" si="5"/>
        <v>0</v>
      </c>
      <c r="Q22" s="70">
        <f t="shared" si="6"/>
        <v>50.400000000000006</v>
      </c>
      <c r="R22" s="71">
        <v>2.1</v>
      </c>
      <c r="S22" s="68"/>
      <c r="T22" s="72">
        <f t="shared" si="7"/>
        <v>0</v>
      </c>
    </row>
    <row r="23" spans="1:20" x14ac:dyDescent="0.25">
      <c r="A23" s="66" t="s">
        <v>56</v>
      </c>
      <c r="B23" s="66"/>
      <c r="C23" s="67"/>
      <c r="D23" s="67"/>
      <c r="E23" s="68"/>
      <c r="F23" s="66"/>
      <c r="G23" s="66"/>
      <c r="H23" s="66"/>
      <c r="I23" s="66"/>
      <c r="J23" s="66"/>
      <c r="K23" s="66"/>
      <c r="L23" s="67"/>
      <c r="M23" s="67"/>
      <c r="N23" s="68"/>
      <c r="O23" s="69">
        <f t="shared" si="0"/>
        <v>0</v>
      </c>
      <c r="P23" s="69">
        <f t="shared" si="1"/>
        <v>0</v>
      </c>
      <c r="Q23" s="70">
        <f t="shared" si="3"/>
        <v>37.200000000000003</v>
      </c>
      <c r="R23" s="71">
        <v>1.55</v>
      </c>
      <c r="S23" s="68"/>
      <c r="T23" s="72">
        <f t="shared" si="2"/>
        <v>0</v>
      </c>
    </row>
    <row r="24" spans="1:20" x14ac:dyDescent="0.25">
      <c r="A24" s="66" t="s">
        <v>55</v>
      </c>
      <c r="B24" s="66"/>
      <c r="C24" s="67"/>
      <c r="D24" s="67"/>
      <c r="E24" s="68"/>
      <c r="F24" s="66"/>
      <c r="G24" s="66"/>
      <c r="H24" s="66"/>
      <c r="I24" s="66"/>
      <c r="J24" s="66"/>
      <c r="K24" s="66"/>
      <c r="L24" s="67"/>
      <c r="M24" s="67"/>
      <c r="N24" s="68"/>
      <c r="O24" s="69">
        <f t="shared" ref="O24" si="8">SUM(C24+F24+I24-L24)</f>
        <v>0</v>
      </c>
      <c r="P24" s="69">
        <f t="shared" ref="P24" si="9">SUM(D24+G24+J24-M24)</f>
        <v>0</v>
      </c>
      <c r="Q24" s="70">
        <f t="shared" ref="Q24" si="10">PRODUCT(R24*24)</f>
        <v>37.200000000000003</v>
      </c>
      <c r="R24" s="71">
        <v>1.55</v>
      </c>
      <c r="S24" s="68"/>
      <c r="T24" s="72">
        <f t="shared" ref="T24" si="11">SUM(O24*Q24+P24*R24)</f>
        <v>0</v>
      </c>
    </row>
    <row r="25" spans="1:20" x14ac:dyDescent="0.25">
      <c r="A25" s="66" t="s">
        <v>65</v>
      </c>
      <c r="B25" s="66"/>
      <c r="C25" s="67"/>
      <c r="D25" s="67"/>
      <c r="E25" s="68"/>
      <c r="F25" s="66"/>
      <c r="G25" s="66"/>
      <c r="H25" s="66"/>
      <c r="I25" s="66"/>
      <c r="J25" s="66"/>
      <c r="K25" s="66"/>
      <c r="L25" s="67"/>
      <c r="M25" s="67"/>
      <c r="N25" s="68"/>
      <c r="O25" s="69">
        <f t="shared" si="0"/>
        <v>0</v>
      </c>
      <c r="P25" s="69">
        <f t="shared" si="1"/>
        <v>0</v>
      </c>
      <c r="Q25" s="70">
        <f t="shared" ref="Q25:Q31" si="12">PRODUCT(R25*12)</f>
        <v>27.599999999999998</v>
      </c>
      <c r="R25" s="71">
        <v>2.2999999999999998</v>
      </c>
      <c r="S25" s="68"/>
      <c r="T25" s="72">
        <f t="shared" si="2"/>
        <v>0</v>
      </c>
    </row>
    <row r="26" spans="1:20" x14ac:dyDescent="0.25">
      <c r="A26" s="66" t="s">
        <v>66</v>
      </c>
      <c r="B26" s="66"/>
      <c r="C26" s="67"/>
      <c r="D26" s="67"/>
      <c r="E26" s="68"/>
      <c r="F26" s="66"/>
      <c r="G26" s="66"/>
      <c r="H26" s="66"/>
      <c r="I26" s="66"/>
      <c r="J26" s="66"/>
      <c r="K26" s="66"/>
      <c r="L26" s="67"/>
      <c r="M26" s="67"/>
      <c r="N26" s="68"/>
      <c r="O26" s="69">
        <f t="shared" si="0"/>
        <v>0</v>
      </c>
      <c r="P26" s="69">
        <f t="shared" si="1"/>
        <v>0</v>
      </c>
      <c r="Q26" s="70">
        <f t="shared" ref="Q26" si="13">PRODUCT(R26*24)</f>
        <v>25.200000000000003</v>
      </c>
      <c r="R26" s="71">
        <v>1.05</v>
      </c>
      <c r="S26" s="68"/>
      <c r="T26" s="72">
        <f t="shared" si="2"/>
        <v>0</v>
      </c>
    </row>
    <row r="27" spans="1:20" x14ac:dyDescent="0.25">
      <c r="A27" s="66" t="s">
        <v>64</v>
      </c>
      <c r="B27" s="66"/>
      <c r="C27" s="67"/>
      <c r="D27" s="67"/>
      <c r="E27" s="68"/>
      <c r="F27" s="66"/>
      <c r="G27" s="66"/>
      <c r="H27" s="66"/>
      <c r="I27" s="66"/>
      <c r="J27" s="66"/>
      <c r="K27" s="66"/>
      <c r="L27" s="67"/>
      <c r="M27" s="67"/>
      <c r="N27" s="68"/>
      <c r="O27" s="69">
        <f t="shared" si="0"/>
        <v>0</v>
      </c>
      <c r="P27" s="69">
        <f t="shared" si="1"/>
        <v>0</v>
      </c>
      <c r="Q27" s="70">
        <f t="shared" si="12"/>
        <v>12</v>
      </c>
      <c r="R27" s="71">
        <v>1</v>
      </c>
      <c r="S27" s="68"/>
      <c r="T27" s="72">
        <f t="shared" si="2"/>
        <v>0</v>
      </c>
    </row>
    <row r="28" spans="1:20" x14ac:dyDescent="0.25">
      <c r="A28" s="66" t="s">
        <v>67</v>
      </c>
      <c r="B28" s="66"/>
      <c r="C28" s="67"/>
      <c r="D28" s="67"/>
      <c r="E28" s="68"/>
      <c r="F28" s="66"/>
      <c r="G28" s="66"/>
      <c r="H28" s="66"/>
      <c r="I28" s="66"/>
      <c r="J28" s="66"/>
      <c r="K28" s="66"/>
      <c r="L28" s="67"/>
      <c r="M28" s="67"/>
      <c r="N28" s="68"/>
      <c r="O28" s="69">
        <f t="shared" si="0"/>
        <v>0</v>
      </c>
      <c r="P28" s="69">
        <f t="shared" si="1"/>
        <v>0</v>
      </c>
      <c r="Q28" s="70">
        <f t="shared" ref="Q28" si="14">PRODUCT(R28*24)</f>
        <v>13.200000000000001</v>
      </c>
      <c r="R28" s="71">
        <v>0.55000000000000004</v>
      </c>
      <c r="S28" s="68"/>
      <c r="T28" s="72">
        <f t="shared" si="2"/>
        <v>0</v>
      </c>
    </row>
    <row r="29" spans="1:20" x14ac:dyDescent="0.25">
      <c r="A29" s="66" t="s">
        <v>63</v>
      </c>
      <c r="B29" s="66"/>
      <c r="C29" s="67"/>
      <c r="D29" s="67"/>
      <c r="E29" s="68"/>
      <c r="F29" s="66"/>
      <c r="G29" s="66"/>
      <c r="H29" s="66"/>
      <c r="I29" s="66"/>
      <c r="J29" s="66"/>
      <c r="K29" s="66"/>
      <c r="L29" s="67"/>
      <c r="M29" s="67"/>
      <c r="N29" s="68"/>
      <c r="O29" s="69">
        <f t="shared" si="0"/>
        <v>0</v>
      </c>
      <c r="P29" s="69">
        <f t="shared" si="1"/>
        <v>0</v>
      </c>
      <c r="Q29" s="70">
        <f t="shared" si="12"/>
        <v>12</v>
      </c>
      <c r="R29" s="71">
        <v>1</v>
      </c>
      <c r="S29" s="68"/>
      <c r="T29" s="72">
        <f t="shared" si="2"/>
        <v>0</v>
      </c>
    </row>
    <row r="30" spans="1:20" x14ac:dyDescent="0.25">
      <c r="A30" s="66" t="s">
        <v>68</v>
      </c>
      <c r="B30" s="66"/>
      <c r="C30" s="67"/>
      <c r="D30" s="67"/>
      <c r="E30" s="68"/>
      <c r="F30" s="66"/>
      <c r="G30" s="66"/>
      <c r="H30" s="66"/>
      <c r="I30" s="66"/>
      <c r="J30" s="66"/>
      <c r="K30" s="66"/>
      <c r="L30" s="67"/>
      <c r="M30" s="67"/>
      <c r="N30" s="68"/>
      <c r="O30" s="69">
        <f t="shared" si="0"/>
        <v>0</v>
      </c>
      <c r="P30" s="69">
        <f t="shared" si="1"/>
        <v>0</v>
      </c>
      <c r="Q30" s="70">
        <f t="shared" ref="Q30" si="15">PRODUCT(R30*24)</f>
        <v>13.200000000000001</v>
      </c>
      <c r="R30" s="71">
        <v>0.55000000000000004</v>
      </c>
      <c r="S30" s="68"/>
      <c r="T30" s="72">
        <f t="shared" si="2"/>
        <v>0</v>
      </c>
    </row>
    <row r="31" spans="1:20" x14ac:dyDescent="0.25">
      <c r="A31" s="66" t="s">
        <v>62</v>
      </c>
      <c r="B31" s="66"/>
      <c r="C31" s="67"/>
      <c r="D31" s="67"/>
      <c r="E31" s="68"/>
      <c r="F31" s="66"/>
      <c r="G31" s="66"/>
      <c r="H31" s="66"/>
      <c r="I31" s="66"/>
      <c r="J31" s="66"/>
      <c r="K31" s="66"/>
      <c r="L31" s="67"/>
      <c r="M31" s="67"/>
      <c r="N31" s="68"/>
      <c r="O31" s="69">
        <f>SUM(C31+F31+I31-L31)</f>
        <v>0</v>
      </c>
      <c r="P31" s="69">
        <f>SUM(D31+G31+J31-M31)</f>
        <v>0</v>
      </c>
      <c r="Q31" s="70">
        <f t="shared" si="12"/>
        <v>33.599999999999994</v>
      </c>
      <c r="R31" s="71">
        <v>2.8</v>
      </c>
      <c r="S31" s="68"/>
      <c r="T31" s="72">
        <f t="shared" si="2"/>
        <v>0</v>
      </c>
    </row>
    <row r="32" spans="1:20" x14ac:dyDescent="0.25">
      <c r="A32" s="66" t="s">
        <v>93</v>
      </c>
      <c r="B32" s="66"/>
      <c r="C32" s="67"/>
      <c r="D32" s="67"/>
      <c r="E32" s="68"/>
      <c r="F32" s="66"/>
      <c r="G32" s="66"/>
      <c r="H32" s="66"/>
      <c r="I32" s="66"/>
      <c r="J32" s="66"/>
      <c r="K32" s="66"/>
      <c r="L32" s="67"/>
      <c r="M32" s="67"/>
      <c r="N32" s="68"/>
      <c r="O32" s="69">
        <f t="shared" ref="O32" si="16">SUM(C32+F32+I32-L32)</f>
        <v>0</v>
      </c>
      <c r="P32" s="69">
        <f t="shared" ref="P32" si="17">SUM(D32+G32+J32-M32)</f>
        <v>0</v>
      </c>
      <c r="Q32" s="70">
        <f>PRODUCT(R32*24)</f>
        <v>21.6</v>
      </c>
      <c r="R32" s="71">
        <v>0.9</v>
      </c>
      <c r="S32" s="68"/>
      <c r="T32" s="72">
        <f t="shared" ref="T32" si="18">SUM(O32*Q32+P32*R32)</f>
        <v>0</v>
      </c>
    </row>
    <row r="33" spans="1:20" x14ac:dyDescent="0.25">
      <c r="A33" s="66" t="s">
        <v>92</v>
      </c>
      <c r="B33" s="66"/>
      <c r="C33" s="67"/>
      <c r="D33" s="67"/>
      <c r="E33" s="68"/>
      <c r="F33" s="66"/>
      <c r="G33" s="66"/>
      <c r="H33" s="66"/>
      <c r="I33" s="66"/>
      <c r="J33" s="66"/>
      <c r="K33" s="66"/>
      <c r="L33" s="67"/>
      <c r="M33" s="67"/>
      <c r="N33" s="68"/>
      <c r="O33" s="69">
        <f t="shared" ref="O33" si="19">SUM(C33+F33+I33-L33)</f>
        <v>0</v>
      </c>
      <c r="P33" s="69">
        <f t="shared" ref="P33" si="20">SUM(D33+G33+J33-M33)</f>
        <v>0</v>
      </c>
      <c r="Q33" s="70">
        <f>PRODUCT(R33*6)</f>
        <v>19.5</v>
      </c>
      <c r="R33" s="71">
        <v>3.25</v>
      </c>
      <c r="S33" s="68"/>
      <c r="T33" s="72">
        <f t="shared" ref="T33" si="21">SUM(O33*Q33+P33*R33)</f>
        <v>0</v>
      </c>
    </row>
    <row r="34" spans="1:20" x14ac:dyDescent="0.25">
      <c r="A34" s="66" t="s">
        <v>89</v>
      </c>
      <c r="B34" s="66"/>
      <c r="C34" s="67"/>
      <c r="D34" s="67"/>
      <c r="E34" s="68"/>
      <c r="F34" s="66"/>
      <c r="G34" s="66"/>
      <c r="H34" s="66"/>
      <c r="I34" s="66"/>
      <c r="J34" s="66"/>
      <c r="K34" s="66"/>
      <c r="L34" s="67"/>
      <c r="M34" s="67"/>
      <c r="N34" s="68"/>
      <c r="O34" s="69">
        <f t="shared" ref="O34" si="22">SUM(C34+F34+I34-L34)</f>
        <v>0</v>
      </c>
      <c r="P34" s="69">
        <f t="shared" ref="P34" si="23">SUM(D34+G34+J34-M34)</f>
        <v>0</v>
      </c>
      <c r="Q34" s="70">
        <f t="shared" ref="Q34" si="24">PRODUCT(R34*24)</f>
        <v>22.799999999999997</v>
      </c>
      <c r="R34" s="71">
        <v>0.95</v>
      </c>
      <c r="S34" s="68"/>
      <c r="T34" s="72">
        <f t="shared" si="2"/>
        <v>0</v>
      </c>
    </row>
    <row r="35" spans="1:20" x14ac:dyDescent="0.25">
      <c r="A35" s="66" t="s">
        <v>17</v>
      </c>
      <c r="B35" s="66"/>
      <c r="C35" s="67"/>
      <c r="D35" s="67"/>
      <c r="E35" s="68"/>
      <c r="F35" s="66"/>
      <c r="G35" s="66"/>
      <c r="H35" s="66"/>
      <c r="I35" s="66"/>
      <c r="J35" s="66"/>
      <c r="K35" s="66"/>
      <c r="L35" s="67"/>
      <c r="M35" s="67"/>
      <c r="N35" s="68"/>
      <c r="O35" s="69">
        <f t="shared" si="0"/>
        <v>0</v>
      </c>
      <c r="P35" s="69">
        <f t="shared" si="1"/>
        <v>0</v>
      </c>
      <c r="Q35" s="70">
        <f t="shared" ref="Q35:Q39" si="25">PRODUCT(R35*24)</f>
        <v>32.400000000000006</v>
      </c>
      <c r="R35" s="71">
        <v>1.35</v>
      </c>
      <c r="S35" s="68"/>
      <c r="T35" s="72">
        <f t="shared" si="2"/>
        <v>0</v>
      </c>
    </row>
    <row r="36" spans="1:20" x14ac:dyDescent="0.25">
      <c r="A36" s="66" t="s">
        <v>82</v>
      </c>
      <c r="B36" s="66"/>
      <c r="C36" s="67"/>
      <c r="D36" s="67"/>
      <c r="E36" s="68"/>
      <c r="F36" s="66"/>
      <c r="G36" s="66"/>
      <c r="H36" s="66"/>
      <c r="I36" s="66"/>
      <c r="J36" s="66"/>
      <c r="K36" s="66"/>
      <c r="L36" s="67"/>
      <c r="M36" s="67"/>
      <c r="N36" s="68"/>
      <c r="O36" s="69">
        <f t="shared" ref="O36" si="26">SUM(C36+F36+I36-L36)</f>
        <v>0</v>
      </c>
      <c r="P36" s="69">
        <f t="shared" ref="P36" si="27">SUM(D36+G36+J36-M36)</f>
        <v>0</v>
      </c>
      <c r="Q36" s="70">
        <f t="shared" ref="Q36" si="28">PRODUCT(R36*24)</f>
        <v>31.200000000000003</v>
      </c>
      <c r="R36" s="71">
        <v>1.3</v>
      </c>
      <c r="S36" s="68"/>
      <c r="T36" s="72">
        <f t="shared" ref="T36" si="29">SUM(O36*Q36+P36*R36)</f>
        <v>0</v>
      </c>
    </row>
    <row r="37" spans="1:20" x14ac:dyDescent="0.25">
      <c r="A37" s="66" t="s">
        <v>18</v>
      </c>
      <c r="B37" s="66"/>
      <c r="C37" s="67"/>
      <c r="D37" s="67"/>
      <c r="E37" s="68"/>
      <c r="F37" s="66"/>
      <c r="G37" s="66"/>
      <c r="H37" s="66"/>
      <c r="I37" s="66"/>
      <c r="J37" s="66"/>
      <c r="K37" s="66"/>
      <c r="L37" s="67"/>
      <c r="M37" s="67"/>
      <c r="N37" s="68"/>
      <c r="O37" s="69">
        <f t="shared" si="0"/>
        <v>0</v>
      </c>
      <c r="P37" s="69">
        <f t="shared" si="1"/>
        <v>0</v>
      </c>
      <c r="Q37" s="70">
        <f t="shared" si="25"/>
        <v>25.200000000000003</v>
      </c>
      <c r="R37" s="71">
        <v>1.05</v>
      </c>
      <c r="S37" s="68"/>
      <c r="T37" s="72">
        <f t="shared" si="2"/>
        <v>0</v>
      </c>
    </row>
    <row r="38" spans="1:20" x14ac:dyDescent="0.25">
      <c r="A38" s="66" t="s">
        <v>19</v>
      </c>
      <c r="B38" s="66"/>
      <c r="C38" s="67"/>
      <c r="D38" s="67"/>
      <c r="E38" s="68"/>
      <c r="F38" s="66"/>
      <c r="G38" s="66"/>
      <c r="H38" s="66"/>
      <c r="I38" s="66"/>
      <c r="J38" s="66"/>
      <c r="K38" s="66"/>
      <c r="L38" s="67"/>
      <c r="M38" s="67"/>
      <c r="N38" s="68"/>
      <c r="O38" s="69">
        <f t="shared" si="0"/>
        <v>0</v>
      </c>
      <c r="P38" s="69">
        <f t="shared" si="1"/>
        <v>0</v>
      </c>
      <c r="Q38" s="70">
        <f t="shared" si="25"/>
        <v>26.400000000000002</v>
      </c>
      <c r="R38" s="71">
        <v>1.1000000000000001</v>
      </c>
      <c r="S38" s="68"/>
      <c r="T38" s="72">
        <f t="shared" si="2"/>
        <v>0</v>
      </c>
    </row>
    <row r="39" spans="1:20" x14ac:dyDescent="0.25">
      <c r="A39" s="66" t="s">
        <v>46</v>
      </c>
      <c r="B39" s="66"/>
      <c r="C39" s="67"/>
      <c r="D39" s="67"/>
      <c r="E39" s="68"/>
      <c r="F39" s="66"/>
      <c r="G39" s="66"/>
      <c r="H39" s="66"/>
      <c r="I39" s="66"/>
      <c r="J39" s="66"/>
      <c r="K39" s="66"/>
      <c r="L39" s="67"/>
      <c r="M39" s="67"/>
      <c r="N39" s="68"/>
      <c r="O39" s="69">
        <f t="shared" si="0"/>
        <v>0</v>
      </c>
      <c r="P39" s="69">
        <f t="shared" si="1"/>
        <v>0</v>
      </c>
      <c r="Q39" s="70">
        <f t="shared" si="25"/>
        <v>21.6</v>
      </c>
      <c r="R39" s="71">
        <v>0.9</v>
      </c>
      <c r="S39" s="68"/>
      <c r="T39" s="72">
        <f t="shared" si="2"/>
        <v>0</v>
      </c>
    </row>
    <row r="40" spans="1:20" x14ac:dyDescent="0.25">
      <c r="A40" s="66" t="s">
        <v>45</v>
      </c>
      <c r="B40" s="66"/>
      <c r="C40" s="67"/>
      <c r="D40" s="67"/>
      <c r="E40" s="68"/>
      <c r="F40" s="66"/>
      <c r="G40" s="66"/>
      <c r="H40" s="66"/>
      <c r="I40" s="66"/>
      <c r="J40" s="66"/>
      <c r="K40" s="66"/>
      <c r="L40" s="67"/>
      <c r="M40" s="67"/>
      <c r="N40" s="68"/>
      <c r="O40" s="69">
        <f t="shared" si="1"/>
        <v>0</v>
      </c>
      <c r="P40" s="69">
        <f t="shared" si="1"/>
        <v>0</v>
      </c>
      <c r="Q40" s="70">
        <f>PRODUCT(R40*12)</f>
        <v>33.599999999999994</v>
      </c>
      <c r="R40" s="71">
        <v>2.8</v>
      </c>
      <c r="S40" s="68"/>
      <c r="T40" s="72">
        <f t="shared" si="2"/>
        <v>0</v>
      </c>
    </row>
    <row r="41" spans="1:20" x14ac:dyDescent="0.25">
      <c r="A41" s="66" t="s">
        <v>47</v>
      </c>
      <c r="B41" s="66"/>
      <c r="C41" s="67"/>
      <c r="D41" s="73"/>
      <c r="E41" s="68"/>
      <c r="F41" s="66"/>
      <c r="G41" s="66"/>
      <c r="H41" s="66"/>
      <c r="I41" s="66"/>
      <c r="J41" s="66"/>
      <c r="K41" s="66"/>
      <c r="L41" s="67"/>
      <c r="M41" s="73"/>
      <c r="N41" s="68"/>
      <c r="O41" s="69"/>
      <c r="P41" s="69">
        <f>SUM(D41+F41+I41-M41)</f>
        <v>0</v>
      </c>
      <c r="Q41" s="70"/>
      <c r="R41" s="71">
        <v>204.35</v>
      </c>
      <c r="S41" s="68"/>
      <c r="T41" s="72">
        <f>SUM(P41*R41)</f>
        <v>0</v>
      </c>
    </row>
    <row r="42" spans="1:20" x14ac:dyDescent="0.25">
      <c r="A42" s="66" t="s">
        <v>48</v>
      </c>
      <c r="B42" s="66"/>
      <c r="C42" s="67"/>
      <c r="D42" s="73"/>
      <c r="E42" s="68"/>
      <c r="F42" s="66"/>
      <c r="G42" s="66"/>
      <c r="H42" s="66"/>
      <c r="I42" s="66"/>
      <c r="J42" s="66"/>
      <c r="K42" s="66"/>
      <c r="L42" s="67"/>
      <c r="M42" s="73"/>
      <c r="N42" s="68"/>
      <c r="O42" s="69"/>
      <c r="P42" s="69">
        <f>SUM(D42+F42+I42-M42)</f>
        <v>0</v>
      </c>
      <c r="Q42" s="70"/>
      <c r="R42" s="71">
        <v>125.05</v>
      </c>
      <c r="S42" s="68"/>
      <c r="T42" s="72">
        <f>SUM(P42*R42)</f>
        <v>0</v>
      </c>
    </row>
    <row r="43" spans="1:20" x14ac:dyDescent="0.25">
      <c r="A43" s="66" t="s">
        <v>54</v>
      </c>
      <c r="B43" s="66"/>
      <c r="C43" s="67"/>
      <c r="D43" s="74"/>
      <c r="E43" s="68"/>
      <c r="F43" s="66"/>
      <c r="G43" s="66"/>
      <c r="H43" s="66"/>
      <c r="I43" s="66"/>
      <c r="J43" s="66"/>
      <c r="K43" s="66"/>
      <c r="L43" s="68"/>
      <c r="M43" s="74"/>
      <c r="N43" s="66"/>
      <c r="O43" s="69"/>
      <c r="P43" s="69">
        <f>SUM(D43+G43+J43-M43)</f>
        <v>0</v>
      </c>
      <c r="Q43" s="70"/>
      <c r="R43" s="71">
        <v>11.35</v>
      </c>
      <c r="S43" s="68"/>
      <c r="T43" s="72">
        <f t="shared" ref="T43" si="30">SUM(O43*Q43+P43*R43)</f>
        <v>0</v>
      </c>
    </row>
    <row r="44" spans="1:20" x14ac:dyDescent="0.25">
      <c r="A44" s="66" t="s">
        <v>20</v>
      </c>
      <c r="B44" s="66" t="s">
        <v>94</v>
      </c>
      <c r="C44" s="68"/>
      <c r="D44" s="74"/>
      <c r="E44" s="68"/>
      <c r="F44" s="66"/>
      <c r="G44" s="66"/>
      <c r="H44" s="66"/>
      <c r="I44" s="66"/>
      <c r="J44" s="66"/>
      <c r="K44" s="66"/>
      <c r="L44" s="68"/>
      <c r="M44" s="74"/>
      <c r="N44" s="66"/>
      <c r="O44" s="69"/>
      <c r="P44" s="69">
        <f>SUM(D44+G44+J44-M44)</f>
        <v>0</v>
      </c>
      <c r="Q44" s="70"/>
      <c r="R44" s="71">
        <v>6.4</v>
      </c>
      <c r="S44" s="68"/>
      <c r="T44" s="72">
        <f t="shared" si="2"/>
        <v>0</v>
      </c>
    </row>
    <row r="45" spans="1:20" x14ac:dyDescent="0.25">
      <c r="A45" s="66"/>
      <c r="B45" s="66" t="s">
        <v>95</v>
      </c>
      <c r="C45" s="68"/>
      <c r="D45" s="74"/>
      <c r="E45" s="68"/>
      <c r="F45" s="66"/>
      <c r="G45" s="66"/>
      <c r="H45" s="66"/>
      <c r="I45" s="66"/>
      <c r="J45" s="66"/>
      <c r="K45" s="66"/>
      <c r="L45" s="68"/>
      <c r="M45" s="74"/>
      <c r="N45" s="66"/>
      <c r="O45" s="69"/>
      <c r="P45" s="69">
        <f>SUM(D45+G45+J45-M45)</f>
        <v>0</v>
      </c>
      <c r="Q45" s="70"/>
      <c r="R45" s="71">
        <v>3</v>
      </c>
      <c r="S45" s="68"/>
      <c r="T45" s="72">
        <f t="shared" ref="T45" si="31">SUM(O45*Q45+P45*R45)</f>
        <v>0</v>
      </c>
    </row>
    <row r="46" spans="1:20" x14ac:dyDescent="0.25">
      <c r="A46" s="66" t="s">
        <v>21</v>
      </c>
      <c r="B46" s="66" t="s">
        <v>94</v>
      </c>
      <c r="C46" s="68"/>
      <c r="D46" s="74"/>
      <c r="E46" s="68"/>
      <c r="F46" s="66"/>
      <c r="G46" s="66"/>
      <c r="H46" s="66"/>
      <c r="I46" s="66"/>
      <c r="J46" s="66"/>
      <c r="K46" s="66"/>
      <c r="L46" s="68"/>
      <c r="M46" s="74"/>
      <c r="N46" s="66"/>
      <c r="O46" s="69"/>
      <c r="P46" s="69">
        <f>SUM(D46+G46+J46-M46)</f>
        <v>0</v>
      </c>
      <c r="Q46" s="70"/>
      <c r="R46" s="71">
        <v>7</v>
      </c>
      <c r="S46" s="68"/>
      <c r="T46" s="72">
        <f t="shared" ref="T46" si="32">SUM(O46*Q46+P46*R46)</f>
        <v>0</v>
      </c>
    </row>
    <row r="47" spans="1:20" x14ac:dyDescent="0.25">
      <c r="A47" s="66"/>
      <c r="B47" s="66" t="s">
        <v>95</v>
      </c>
      <c r="C47" s="68"/>
      <c r="D47" s="74"/>
      <c r="E47" s="68"/>
      <c r="F47" s="66"/>
      <c r="G47" s="66"/>
      <c r="H47" s="66"/>
      <c r="I47" s="66"/>
      <c r="J47" s="66"/>
      <c r="K47" s="66"/>
      <c r="L47" s="68"/>
      <c r="M47" s="74"/>
      <c r="N47" s="66"/>
      <c r="O47" s="69"/>
      <c r="P47" s="69">
        <f>SUM(D47+G47+J47-M47)</f>
        <v>0</v>
      </c>
      <c r="Q47" s="70"/>
      <c r="R47" s="71">
        <v>3</v>
      </c>
      <c r="S47" s="68"/>
      <c r="T47" s="72">
        <f t="shared" si="2"/>
        <v>0</v>
      </c>
    </row>
    <row r="48" spans="1:20" x14ac:dyDescent="0.25">
      <c r="A48" s="11" t="s">
        <v>58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5"/>
      <c r="O48" s="5"/>
      <c r="P48" s="1"/>
      <c r="Q48" s="1"/>
      <c r="R48" s="1"/>
      <c r="S48" s="1"/>
      <c r="T48" s="38">
        <f>SUM(T13:T47)</f>
        <v>0</v>
      </c>
    </row>
    <row r="49" spans="1:20" ht="18" x14ac:dyDescent="0.25">
      <c r="A49" s="49" t="s">
        <v>59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50" t="s">
        <v>61</v>
      </c>
      <c r="M49" s="50" t="s">
        <v>60</v>
      </c>
      <c r="N49" s="19"/>
      <c r="O49" s="19"/>
      <c r="P49" s="1"/>
      <c r="Q49" s="1"/>
      <c r="R49" s="10"/>
      <c r="S49" s="1"/>
      <c r="T49" s="43"/>
    </row>
    <row r="50" spans="1:20" ht="33" customHeight="1" x14ac:dyDescent="0.25">
      <c r="D50" s="1"/>
      <c r="E50" s="1"/>
      <c r="F50" s="13" t="s">
        <v>22</v>
      </c>
      <c r="H50" s="1"/>
      <c r="I50" s="75"/>
      <c r="J50" s="76"/>
      <c r="K50" s="77"/>
      <c r="L50" s="128">
        <v>0</v>
      </c>
      <c r="M50" s="129">
        <v>0</v>
      </c>
      <c r="N50" s="78"/>
      <c r="O50" s="79"/>
      <c r="P50" s="22" t="s">
        <v>23</v>
      </c>
      <c r="Q50" s="1"/>
      <c r="R50" s="12" t="s">
        <v>91</v>
      </c>
      <c r="S50" s="1"/>
      <c r="T50" s="38">
        <f>SUM(M50-L50)*13.5</f>
        <v>0</v>
      </c>
    </row>
    <row r="51" spans="1:20" x14ac:dyDescent="0.25">
      <c r="D51" s="1"/>
      <c r="E51" s="1"/>
      <c r="F51" s="1"/>
      <c r="G51" s="13"/>
      <c r="H51" s="1"/>
      <c r="I51" s="23" t="s">
        <v>33</v>
      </c>
      <c r="K51" s="4">
        <v>0</v>
      </c>
      <c r="M51" s="9"/>
      <c r="N51" s="9"/>
      <c r="O51" s="32">
        <v>175</v>
      </c>
      <c r="P51" s="12"/>
      <c r="Q51" s="12"/>
      <c r="R51" s="1"/>
      <c r="S51" s="1"/>
      <c r="T51" s="38">
        <f t="shared" ref="T51:T52" si="33">SUM(K51*O51)</f>
        <v>0</v>
      </c>
    </row>
    <row r="52" spans="1:20" x14ac:dyDescent="0.25">
      <c r="D52" s="1"/>
      <c r="E52" s="1"/>
      <c r="F52" s="1"/>
      <c r="G52" s="13"/>
      <c r="H52" s="1"/>
      <c r="I52" s="23" t="s">
        <v>34</v>
      </c>
      <c r="K52" s="4">
        <v>0</v>
      </c>
      <c r="M52" s="9"/>
      <c r="N52" s="9"/>
      <c r="O52" s="32">
        <v>200</v>
      </c>
      <c r="P52" s="12"/>
      <c r="Q52" s="12"/>
      <c r="R52" s="1"/>
      <c r="S52" s="1"/>
      <c r="T52" s="38">
        <f t="shared" si="33"/>
        <v>0</v>
      </c>
    </row>
    <row r="53" spans="1:20" x14ac:dyDescent="0.25">
      <c r="D53" s="1"/>
      <c r="E53" s="1"/>
      <c r="F53" s="1"/>
      <c r="G53" s="1"/>
      <c r="H53" s="1"/>
      <c r="I53" s="1"/>
      <c r="J53" s="1"/>
      <c r="K53" s="1"/>
      <c r="L53" s="90" t="s">
        <v>36</v>
      </c>
      <c r="M53" s="18" t="s">
        <v>37</v>
      </c>
      <c r="N53" s="19"/>
      <c r="O53" s="19"/>
      <c r="P53" s="12"/>
      <c r="Q53" s="12"/>
      <c r="R53" s="1"/>
      <c r="S53" s="1"/>
      <c r="T53" s="38"/>
    </row>
    <row r="54" spans="1:20" x14ac:dyDescent="0.25">
      <c r="B54" t="s">
        <v>79</v>
      </c>
      <c r="D54" s="1"/>
      <c r="E54" s="1"/>
      <c r="F54" s="13" t="s">
        <v>24</v>
      </c>
      <c r="H54" s="1"/>
      <c r="I54" s="80"/>
      <c r="J54" s="81"/>
      <c r="K54" s="81"/>
      <c r="L54" s="91">
        <v>0</v>
      </c>
      <c r="M54" s="82">
        <v>0</v>
      </c>
      <c r="N54" s="83"/>
      <c r="O54" s="84"/>
      <c r="P54" s="12"/>
      <c r="Q54" s="12" t="s">
        <v>83</v>
      </c>
      <c r="R54" s="1"/>
      <c r="S54" s="1"/>
      <c r="T54" s="38">
        <f>SUM(M54-L54)*15</f>
        <v>0</v>
      </c>
    </row>
    <row r="55" spans="1:20" x14ac:dyDescent="0.25">
      <c r="D55" s="1"/>
      <c r="E55" s="1"/>
      <c r="F55" s="1"/>
      <c r="G55" s="1"/>
      <c r="H55" s="1"/>
      <c r="I55" s="85"/>
      <c r="J55" s="2"/>
      <c r="K55" s="2"/>
      <c r="L55" s="86"/>
      <c r="M55" s="30"/>
      <c r="N55" s="30"/>
      <c r="O55" s="86"/>
      <c r="P55" s="12"/>
      <c r="Q55" s="12"/>
      <c r="R55" s="1"/>
      <c r="S55" s="1"/>
      <c r="T55" s="38"/>
    </row>
    <row r="56" spans="1:20" x14ac:dyDescent="0.25">
      <c r="D56" s="13"/>
      <c r="E56" s="13"/>
      <c r="F56" s="13" t="s">
        <v>80</v>
      </c>
      <c r="H56" s="1"/>
      <c r="I56" s="80"/>
      <c r="J56" s="81"/>
      <c r="K56" s="81"/>
      <c r="L56" s="91">
        <v>0</v>
      </c>
      <c r="M56" s="91">
        <v>0</v>
      </c>
      <c r="N56" s="83"/>
      <c r="O56" s="84"/>
      <c r="P56" s="4"/>
      <c r="Q56" s="4" t="s">
        <v>84</v>
      </c>
      <c r="R56" s="1"/>
      <c r="S56" s="1"/>
      <c r="T56" s="38">
        <f>SUM(M56-L56)*0.5</f>
        <v>0</v>
      </c>
    </row>
    <row r="57" spans="1:20" x14ac:dyDescent="0.25">
      <c r="D57" s="1"/>
      <c r="E57" s="1"/>
      <c r="F57" s="1"/>
      <c r="G57" s="1"/>
      <c r="H57" s="1"/>
      <c r="I57" s="87"/>
      <c r="J57" s="88"/>
      <c r="K57" s="88"/>
      <c r="L57" s="92"/>
      <c r="M57" s="88"/>
      <c r="N57" s="88"/>
      <c r="O57" s="89"/>
      <c r="P57" s="4"/>
      <c r="Q57" s="4"/>
      <c r="R57" s="1"/>
      <c r="S57" s="1"/>
      <c r="T57" s="38"/>
    </row>
    <row r="58" spans="1:20" x14ac:dyDescent="0.25">
      <c r="D58" s="1"/>
      <c r="E58" s="1"/>
      <c r="F58" s="13" t="s">
        <v>25</v>
      </c>
      <c r="I58" s="1"/>
      <c r="J58" s="1"/>
      <c r="K58" s="4">
        <v>0</v>
      </c>
      <c r="L58" s="12">
        <v>10</v>
      </c>
      <c r="M58" s="24" t="s">
        <v>26</v>
      </c>
      <c r="N58" s="25"/>
      <c r="O58" s="26"/>
      <c r="P58" s="25"/>
      <c r="Q58" s="25"/>
      <c r="R58" s="1"/>
      <c r="S58" s="1"/>
      <c r="T58" s="38">
        <f>PRODUCT(K58*L58)</f>
        <v>0</v>
      </c>
    </row>
    <row r="59" spans="1:20" x14ac:dyDescent="0.25">
      <c r="D59" s="1"/>
      <c r="E59" s="1"/>
      <c r="F59" s="1"/>
      <c r="G59" s="1"/>
      <c r="H59" s="1"/>
      <c r="I59" s="1"/>
      <c r="J59" s="1"/>
      <c r="K59" s="4">
        <v>0</v>
      </c>
      <c r="L59" s="12">
        <v>25</v>
      </c>
      <c r="M59" s="24" t="s">
        <v>27</v>
      </c>
      <c r="N59" s="25"/>
      <c r="O59" s="26"/>
      <c r="P59" s="25"/>
      <c r="Q59" s="25"/>
      <c r="R59" s="1"/>
      <c r="S59" s="1"/>
      <c r="T59" s="38">
        <f t="shared" ref="T59:T61" si="34">PRODUCT(K59*L59)</f>
        <v>0</v>
      </c>
    </row>
    <row r="60" spans="1:20" x14ac:dyDescent="0.25">
      <c r="D60" s="1"/>
      <c r="E60" s="1"/>
      <c r="F60" s="1"/>
      <c r="G60" s="1"/>
      <c r="H60" s="1"/>
      <c r="I60" s="1"/>
      <c r="J60" s="1"/>
      <c r="K60" s="4">
        <v>0</v>
      </c>
      <c r="L60" s="12">
        <v>50</v>
      </c>
      <c r="M60" s="24" t="s">
        <v>28</v>
      </c>
      <c r="N60" s="25"/>
      <c r="O60" s="26"/>
      <c r="P60" s="25"/>
      <c r="Q60" s="25"/>
      <c r="R60" s="1"/>
      <c r="S60" s="1"/>
      <c r="T60" s="38">
        <f t="shared" si="34"/>
        <v>0</v>
      </c>
    </row>
    <row r="61" spans="1:20" x14ac:dyDescent="0.25">
      <c r="D61" s="1"/>
      <c r="E61" s="1"/>
      <c r="F61" s="1"/>
      <c r="G61" s="1"/>
      <c r="H61" s="1"/>
      <c r="I61" s="1"/>
      <c r="J61" s="1"/>
      <c r="K61" s="4">
        <v>0</v>
      </c>
      <c r="L61" s="12">
        <v>75</v>
      </c>
      <c r="M61" s="24" t="s">
        <v>29</v>
      </c>
      <c r="N61" s="25"/>
      <c r="O61" s="26"/>
      <c r="P61" s="25"/>
      <c r="Q61" s="25"/>
      <c r="R61" s="1"/>
      <c r="S61" s="1"/>
      <c r="T61" s="38">
        <f t="shared" si="34"/>
        <v>0</v>
      </c>
    </row>
    <row r="62" spans="1:20" x14ac:dyDescent="0.25">
      <c r="D62" s="27"/>
      <c r="E62" s="27"/>
      <c r="F62" s="27" t="s">
        <v>96</v>
      </c>
      <c r="G62" s="27"/>
      <c r="H62" s="27"/>
      <c r="I62" s="80"/>
      <c r="J62" s="81"/>
      <c r="K62" s="130"/>
      <c r="L62" s="137">
        <v>0</v>
      </c>
      <c r="M62" s="138">
        <v>0</v>
      </c>
      <c r="N62" s="131"/>
      <c r="O62" s="132"/>
      <c r="P62" s="25"/>
      <c r="Q62" s="25"/>
      <c r="R62" s="27"/>
      <c r="S62" s="27"/>
      <c r="T62" s="38"/>
    </row>
    <row r="63" spans="1:20" x14ac:dyDescent="0.25">
      <c r="D63" s="27"/>
      <c r="E63" s="27"/>
      <c r="F63" s="27" t="s">
        <v>25</v>
      </c>
      <c r="G63" s="27"/>
      <c r="H63" s="27"/>
      <c r="I63" s="87"/>
      <c r="J63" s="88"/>
      <c r="K63" s="133"/>
      <c r="L63" s="89"/>
      <c r="M63" s="134"/>
      <c r="N63" s="135"/>
      <c r="O63" s="136"/>
      <c r="P63" s="25"/>
      <c r="Q63" s="25"/>
      <c r="R63" s="27"/>
      <c r="S63" s="27"/>
      <c r="T63" s="38"/>
    </row>
    <row r="64" spans="1:20" x14ac:dyDescent="0.25">
      <c r="D64" s="27"/>
      <c r="E64" s="27"/>
      <c r="F64" s="27"/>
      <c r="G64" s="27"/>
      <c r="H64" s="27"/>
      <c r="I64" s="27"/>
      <c r="J64" s="27"/>
      <c r="K64" s="4"/>
      <c r="L64" s="12"/>
      <c r="M64" s="24"/>
      <c r="N64" s="25"/>
      <c r="O64" s="26"/>
      <c r="P64" s="25"/>
      <c r="Q64" s="25"/>
      <c r="R64" s="27"/>
      <c r="S64" s="27"/>
      <c r="T64" s="38"/>
    </row>
    <row r="65" spans="1:20" x14ac:dyDescent="0.25">
      <c r="D65" s="1"/>
      <c r="E65" s="1"/>
      <c r="F65" s="13" t="s">
        <v>30</v>
      </c>
      <c r="H65" s="1"/>
      <c r="I65" s="1"/>
      <c r="J65" s="1"/>
      <c r="K65" s="4">
        <v>0</v>
      </c>
      <c r="L65" s="12">
        <v>20</v>
      </c>
      <c r="M65" s="24" t="s">
        <v>31</v>
      </c>
      <c r="N65" s="1"/>
      <c r="O65" s="12"/>
      <c r="P65" s="4"/>
      <c r="Q65" s="4"/>
      <c r="R65" s="1"/>
      <c r="S65" s="1"/>
      <c r="T65" s="38">
        <f t="shared" ref="T65:T66" si="35">PRODUCT(K65*L65)</f>
        <v>0</v>
      </c>
    </row>
    <row r="66" spans="1:20" x14ac:dyDescent="0.25">
      <c r="D66" s="1"/>
      <c r="E66" s="1"/>
      <c r="F66" s="1"/>
      <c r="G66" s="13"/>
      <c r="H66" s="1"/>
      <c r="I66" s="1"/>
      <c r="J66" s="1"/>
      <c r="K66" s="4">
        <v>0</v>
      </c>
      <c r="L66" s="12">
        <v>30</v>
      </c>
      <c r="M66" s="24" t="s">
        <v>32</v>
      </c>
      <c r="N66" s="1"/>
      <c r="O66" s="12"/>
      <c r="P66" s="4"/>
      <c r="Q66" s="4"/>
      <c r="R66" s="1"/>
      <c r="S66" s="1"/>
      <c r="T66" s="38">
        <f t="shared" si="35"/>
        <v>0</v>
      </c>
    </row>
    <row r="67" spans="1:20" x14ac:dyDescent="0.25">
      <c r="A67" s="1"/>
      <c r="B67" s="1"/>
      <c r="C67" s="1"/>
      <c r="D67" s="1"/>
      <c r="E67" s="1"/>
      <c r="F67" s="1"/>
      <c r="G67" s="13"/>
      <c r="H67" s="1"/>
      <c r="I67" s="1"/>
      <c r="J67" s="1"/>
      <c r="K67" s="1"/>
      <c r="L67" s="46"/>
      <c r="M67" s="24" t="s">
        <v>42</v>
      </c>
      <c r="N67" s="1"/>
      <c r="O67" s="12"/>
      <c r="P67" s="4"/>
      <c r="Q67" s="4"/>
      <c r="R67" s="1"/>
      <c r="S67" s="1"/>
      <c r="T67" s="38"/>
    </row>
    <row r="68" spans="1:20" x14ac:dyDescent="0.25">
      <c r="A68" s="1"/>
      <c r="B68" s="1"/>
      <c r="C68" s="1"/>
      <c r="D68" s="1"/>
      <c r="E68" s="1"/>
      <c r="F68" s="1"/>
      <c r="G68" s="13"/>
      <c r="H68" s="1"/>
      <c r="I68" s="1"/>
      <c r="J68" s="1"/>
      <c r="K68" s="4">
        <v>0</v>
      </c>
      <c r="L68" s="12">
        <v>50</v>
      </c>
      <c r="M68" s="24" t="s">
        <v>43</v>
      </c>
      <c r="N68" s="1"/>
      <c r="O68" s="12"/>
      <c r="P68" s="4"/>
      <c r="Q68" s="4"/>
      <c r="R68" s="1"/>
      <c r="S68" s="1"/>
      <c r="T68" s="38">
        <f t="shared" ref="T68:T69" si="36">PRODUCT(K68*L68)</f>
        <v>0</v>
      </c>
    </row>
    <row r="69" spans="1:20" x14ac:dyDescent="0.25">
      <c r="A69" s="1"/>
      <c r="B69" s="1"/>
      <c r="C69" s="1"/>
      <c r="D69" s="1"/>
      <c r="E69" s="1"/>
      <c r="F69" s="1"/>
      <c r="G69" s="13"/>
      <c r="H69" s="1"/>
      <c r="I69" s="1"/>
      <c r="J69" s="1"/>
      <c r="K69" s="4">
        <v>0</v>
      </c>
      <c r="L69" s="12">
        <v>75</v>
      </c>
      <c r="M69" s="24" t="s">
        <v>34</v>
      </c>
      <c r="N69" s="1"/>
      <c r="O69" s="12"/>
      <c r="P69" s="4"/>
      <c r="Q69" s="4"/>
      <c r="R69" s="1"/>
      <c r="S69" s="1"/>
      <c r="T69" s="38">
        <f t="shared" si="36"/>
        <v>0</v>
      </c>
    </row>
    <row r="70" spans="1:20" x14ac:dyDescent="0.25">
      <c r="A70" s="1"/>
      <c r="B70" s="1"/>
      <c r="C70" s="1"/>
      <c r="D70" s="1"/>
      <c r="E70" s="1"/>
      <c r="F70" s="13" t="s">
        <v>44</v>
      </c>
      <c r="H70" s="1"/>
      <c r="I70" s="1"/>
      <c r="J70" s="1"/>
      <c r="K70" s="12"/>
      <c r="L70" s="1"/>
      <c r="M70" s="1"/>
      <c r="N70" s="1"/>
      <c r="O70" s="1"/>
      <c r="P70" s="1"/>
      <c r="Q70" s="1"/>
      <c r="R70" s="1"/>
      <c r="S70" s="1"/>
      <c r="T70" s="38">
        <v>0</v>
      </c>
    </row>
    <row r="71" spans="1:20" x14ac:dyDescent="0.25">
      <c r="A71" s="1"/>
      <c r="B71" s="1"/>
      <c r="C71" s="1"/>
      <c r="D71" s="1"/>
      <c r="E71" s="1"/>
      <c r="F71" s="1"/>
      <c r="G71" s="13"/>
      <c r="H71" s="1"/>
      <c r="I71" s="1"/>
      <c r="J71" s="1"/>
      <c r="K71" s="12"/>
      <c r="L71" s="1" t="s">
        <v>49</v>
      </c>
      <c r="M71" s="1"/>
      <c r="N71" s="1"/>
      <c r="O71" s="1"/>
      <c r="P71" s="1"/>
      <c r="Q71" s="1"/>
      <c r="R71" s="1"/>
      <c r="S71" s="1"/>
      <c r="T71" s="38"/>
    </row>
    <row r="72" spans="1:20" x14ac:dyDescent="0.25">
      <c r="A72" s="1"/>
      <c r="B72" s="1"/>
      <c r="C72" s="1"/>
      <c r="D72" s="1"/>
      <c r="E72" s="1"/>
      <c r="F72" s="13" t="s">
        <v>51</v>
      </c>
      <c r="H72" s="1"/>
      <c r="I72" s="1"/>
      <c r="J72" s="1"/>
      <c r="M72" s="1"/>
      <c r="N72" s="4">
        <v>0</v>
      </c>
      <c r="O72" s="12">
        <v>50</v>
      </c>
      <c r="P72" s="4"/>
      <c r="Q72" s="4"/>
      <c r="R72" s="1"/>
      <c r="S72" s="1"/>
      <c r="T72" s="38">
        <f>PRODUCT(N72*O72)</f>
        <v>0</v>
      </c>
    </row>
    <row r="73" spans="1:20" x14ac:dyDescent="0.25">
      <c r="A73" s="1"/>
      <c r="B73" s="1"/>
      <c r="C73" s="1"/>
      <c r="D73" s="1"/>
      <c r="E73" s="1"/>
      <c r="F73" s="13" t="s">
        <v>52</v>
      </c>
      <c r="H73" s="1"/>
      <c r="I73" s="1"/>
      <c r="J73" s="1"/>
      <c r="M73" s="1"/>
      <c r="N73" s="4">
        <v>0</v>
      </c>
      <c r="O73" s="12">
        <v>20</v>
      </c>
      <c r="P73" s="4"/>
      <c r="Q73" s="4"/>
      <c r="R73" s="1"/>
      <c r="S73" s="1"/>
      <c r="T73" s="38">
        <f>PRODUCT(N73*O73)</f>
        <v>0</v>
      </c>
    </row>
    <row r="74" spans="1:20" x14ac:dyDescent="0.25">
      <c r="A74" s="1"/>
      <c r="B74" s="1"/>
      <c r="C74" s="1"/>
      <c r="D74" s="1"/>
      <c r="E74" s="1"/>
      <c r="F74" s="13" t="s">
        <v>53</v>
      </c>
      <c r="H74" s="1"/>
      <c r="I74" s="1"/>
      <c r="J74" s="1"/>
      <c r="M74" s="1"/>
      <c r="N74" s="4">
        <v>0</v>
      </c>
      <c r="O74" s="12">
        <v>35</v>
      </c>
      <c r="P74" s="4"/>
      <c r="Q74" s="4"/>
      <c r="R74" s="1"/>
      <c r="S74" s="1"/>
      <c r="T74" s="38">
        <f>PRODUCT(N74*O74)</f>
        <v>0</v>
      </c>
    </row>
    <row r="75" spans="1:20" x14ac:dyDescent="0.25">
      <c r="A75" s="3" t="s">
        <v>35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5"/>
      <c r="N75" s="5"/>
      <c r="O75" s="5"/>
      <c r="P75" s="1"/>
      <c r="Q75" s="1"/>
      <c r="R75" s="1"/>
      <c r="S75" s="1"/>
      <c r="T75" s="38">
        <f>SUM(T48:T74)</f>
        <v>0</v>
      </c>
    </row>
    <row r="76" spans="1:20" x14ac:dyDescent="0.25">
      <c r="A76" s="57" t="s">
        <v>69</v>
      </c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4"/>
      <c r="N76" s="54"/>
      <c r="O76" s="54"/>
      <c r="P76" s="54"/>
      <c r="Q76" s="55"/>
      <c r="R76" s="56"/>
      <c r="S76" s="54"/>
      <c r="T76" s="54"/>
    </row>
    <row r="77" spans="1:20" x14ac:dyDescent="0.25">
      <c r="A77" s="52"/>
      <c r="B77" s="52" t="s">
        <v>70</v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4"/>
      <c r="N77" s="54"/>
      <c r="O77" s="54"/>
      <c r="P77" s="54"/>
      <c r="Q77" s="55"/>
      <c r="R77" s="56"/>
      <c r="S77" s="54"/>
      <c r="T77" s="54"/>
    </row>
    <row r="78" spans="1:20" x14ac:dyDescent="0.25">
      <c r="A78" s="52"/>
      <c r="B78" s="52" t="s">
        <v>71</v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4"/>
      <c r="N78" s="54"/>
      <c r="O78" s="54"/>
      <c r="P78" s="54"/>
      <c r="Q78" s="55"/>
      <c r="R78" s="56"/>
      <c r="S78" s="54"/>
      <c r="T78" s="54"/>
    </row>
    <row r="79" spans="1:20" x14ac:dyDescent="0.25">
      <c r="A79" s="52"/>
      <c r="B79" s="52" t="s">
        <v>72</v>
      </c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4"/>
      <c r="N79" s="54"/>
      <c r="O79" s="54"/>
      <c r="P79" s="54"/>
      <c r="Q79" s="55"/>
      <c r="R79" s="56"/>
      <c r="S79" s="54"/>
      <c r="T79" s="54"/>
    </row>
    <row r="80" spans="1:20" x14ac:dyDescent="0.25">
      <c r="A80" s="51"/>
      <c r="B80" s="58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59"/>
      <c r="Q80" s="60"/>
      <c r="R80" s="56"/>
      <c r="S80" s="54"/>
      <c r="T80" s="54"/>
    </row>
    <row r="81" spans="1:20" x14ac:dyDescent="0.25">
      <c r="A81" s="93" t="s">
        <v>74</v>
      </c>
      <c r="B81" s="61"/>
      <c r="C81" s="61"/>
      <c r="D81" s="61"/>
      <c r="E81" s="61"/>
      <c r="F81" s="61"/>
      <c r="G81" s="61"/>
      <c r="H81" s="61"/>
      <c r="I81" s="62"/>
      <c r="J81" s="62"/>
      <c r="K81" s="62"/>
      <c r="L81" s="62"/>
      <c r="M81" s="62"/>
      <c r="N81" s="62"/>
      <c r="O81" s="62"/>
      <c r="P81" s="63"/>
      <c r="Q81" s="64"/>
      <c r="R81" s="56"/>
      <c r="S81" s="54"/>
      <c r="T81" s="54"/>
    </row>
    <row r="82" spans="1:20" x14ac:dyDescent="0.25">
      <c r="A82" s="93" t="s">
        <v>73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2"/>
      <c r="N82" s="62"/>
      <c r="O82" s="62"/>
      <c r="P82" s="63"/>
      <c r="Q82" s="64"/>
      <c r="R82" s="56"/>
      <c r="S82" s="54"/>
      <c r="T82" s="54"/>
    </row>
    <row r="83" spans="1:20" x14ac:dyDescent="0.25">
      <c r="A83" s="65" t="s">
        <v>90</v>
      </c>
      <c r="B83" s="52"/>
      <c r="C83" s="53"/>
      <c r="D83" s="53"/>
      <c r="E83" s="53"/>
      <c r="F83" s="53"/>
      <c r="G83" s="53"/>
      <c r="H83" s="53"/>
      <c r="L83" s="53"/>
      <c r="M83" s="53"/>
      <c r="N83" s="53"/>
      <c r="O83" s="53"/>
      <c r="P83" s="54"/>
      <c r="Q83" s="55"/>
      <c r="R83" s="56"/>
      <c r="S83" s="54"/>
      <c r="T83" s="54"/>
    </row>
  </sheetData>
  <pageMargins left="0.59055118110236227" right="0" top="0" bottom="0" header="0" footer="0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Detail berekening</vt:lpstr>
      <vt:lpstr>'Detail berekening'!Afdrukbereik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cp:lastPrinted>2023-02-08T13:11:28Z</cp:lastPrinted>
  <dcterms:created xsi:type="dcterms:W3CDTF">2013-02-01T08:28:37Z</dcterms:created>
  <dcterms:modified xsi:type="dcterms:W3CDTF">2023-02-08T13:15:26Z</dcterms:modified>
</cp:coreProperties>
</file>